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/>
  <mc:AlternateContent xmlns:mc="http://schemas.openxmlformats.org/markup-compatibility/2006">
    <mc:Choice Requires="x15">
      <x15ac:absPath xmlns:x15ac="http://schemas.microsoft.com/office/spreadsheetml/2010/11/ac" url="https://enelcom-my.sharepoint.com/personal/juanantonio_garcia_enel_com/Documents/Estructura finca/"/>
    </mc:Choice>
  </mc:AlternateContent>
  <xr:revisionPtr revIDLastSave="1077" documentId="8_{F758D355-6A5F-4E98-8067-35AFFD0B4D08}" xr6:coauthVersionLast="47" xr6:coauthVersionMax="47" xr10:uidLastSave="{CC8CE669-AFA2-4CDC-A4ED-08A3CAA8C6A3}"/>
  <bookViews>
    <workbookView xWindow="6225" yWindow="1095" windowWidth="19665" windowHeight="14175" activeTab="1" xr2:uid="{00000000-000D-0000-FFFF-FFFF00000000}"/>
  </bookViews>
  <sheets>
    <sheet name="DATOS GENERALES" sheetId="6" r:id="rId1"/>
    <sheet name="LGA 1" sheetId="3" r:id="rId2"/>
    <sheet name="LGA 2" sheetId="14" r:id="rId3"/>
    <sheet name="LGA 3" sheetId="15" r:id="rId4"/>
    <sheet name="LGA 4" sheetId="16" r:id="rId5"/>
    <sheet name="Datos" sheetId="2" r:id="rId6"/>
  </sheets>
  <definedNames>
    <definedName name="_xlnm.Print_Area" localSheetId="1">'LGA 1'!$A$1:$K$61</definedName>
    <definedName name="_xlnm.Print_Area" localSheetId="2">'LGA 2'!$A$1:$K$62</definedName>
    <definedName name="_xlnm.Print_Area" localSheetId="3">'LGA 3'!$A$1:$K$62</definedName>
    <definedName name="_xlnm.Print_Area" localSheetId="4">'LGA 4'!$A$1:$K$62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2" l="1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D29" i="2"/>
  <c r="I50" i="16"/>
  <c r="K48" i="16"/>
  <c r="K47" i="16"/>
  <c r="K46" i="16"/>
  <c r="I43" i="16"/>
  <c r="L39" i="16"/>
  <c r="I33" i="16"/>
  <c r="K31" i="16"/>
  <c r="K30" i="16"/>
  <c r="K29" i="16"/>
  <c r="K28" i="16"/>
  <c r="K27" i="16"/>
  <c r="I26" i="16"/>
  <c r="J5" i="16" s="1"/>
  <c r="I25" i="16"/>
  <c r="I24" i="16"/>
  <c r="J6" i="16" s="1"/>
  <c r="K23" i="16"/>
  <c r="J23" i="16"/>
  <c r="K22" i="16"/>
  <c r="J22" i="16"/>
  <c r="K21" i="16"/>
  <c r="J21" i="16"/>
  <c r="K20" i="16"/>
  <c r="J20" i="16"/>
  <c r="K19" i="16"/>
  <c r="J19" i="16"/>
  <c r="C15" i="16"/>
  <c r="I50" i="15"/>
  <c r="K48" i="15"/>
  <c r="K47" i="15"/>
  <c r="K46" i="15"/>
  <c r="I43" i="15"/>
  <c r="L39" i="15"/>
  <c r="I33" i="15"/>
  <c r="K31" i="15"/>
  <c r="K30" i="15"/>
  <c r="K29" i="15"/>
  <c r="K28" i="15"/>
  <c r="K27" i="15"/>
  <c r="I26" i="15"/>
  <c r="J5" i="15" s="1"/>
  <c r="I25" i="15"/>
  <c r="I24" i="15"/>
  <c r="J6" i="15" s="1"/>
  <c r="K23" i="15"/>
  <c r="J23" i="15"/>
  <c r="K22" i="15"/>
  <c r="J22" i="15"/>
  <c r="K21" i="15"/>
  <c r="J21" i="15"/>
  <c r="K20" i="15"/>
  <c r="J20" i="15"/>
  <c r="K19" i="15"/>
  <c r="J19" i="15"/>
  <c r="C15" i="15"/>
  <c r="I50" i="14"/>
  <c r="K48" i="14"/>
  <c r="K47" i="14"/>
  <c r="K46" i="14"/>
  <c r="I43" i="14"/>
  <c r="L39" i="14"/>
  <c r="I33" i="14"/>
  <c r="K31" i="14"/>
  <c r="K30" i="14"/>
  <c r="K29" i="14"/>
  <c r="K28" i="14"/>
  <c r="K27" i="14"/>
  <c r="I25" i="14"/>
  <c r="I26" i="14" s="1"/>
  <c r="J5" i="14" s="1"/>
  <c r="I24" i="14"/>
  <c r="K23" i="14"/>
  <c r="J23" i="14"/>
  <c r="K22" i="14"/>
  <c r="J22" i="14"/>
  <c r="K21" i="14"/>
  <c r="J21" i="14"/>
  <c r="K20" i="14"/>
  <c r="J20" i="14"/>
  <c r="K19" i="14"/>
  <c r="J19" i="14"/>
  <c r="C15" i="14"/>
  <c r="J6" i="14"/>
  <c r="K21" i="3"/>
  <c r="K22" i="3"/>
  <c r="K19" i="3"/>
  <c r="J20" i="3"/>
  <c r="J21" i="3"/>
  <c r="J22" i="3"/>
  <c r="J23" i="3"/>
  <c r="J19" i="3"/>
  <c r="K47" i="3" l="1"/>
  <c r="E37" i="6" l="1"/>
  <c r="I49" i="3"/>
  <c r="K20" i="3"/>
  <c r="K23" i="3"/>
  <c r="K46" i="3"/>
  <c r="K45" i="3"/>
  <c r="I42" i="3"/>
  <c r="I33" i="3"/>
  <c r="L38" i="3"/>
  <c r="K31" i="3"/>
  <c r="K30" i="3"/>
  <c r="K29" i="3"/>
  <c r="I24" i="3"/>
  <c r="K28" i="3"/>
  <c r="K27" i="3"/>
  <c r="I25" i="3"/>
  <c r="I26" i="3" s="1"/>
  <c r="C15" i="3" l="1"/>
  <c r="J5" i="3"/>
  <c r="J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Garcia Gomez, Juan Antonio</author>
  </authors>
  <commentList>
    <comment ref="G5" authorId="0" shapeId="0" xr:uid="{99CF2310-DB6C-4ABB-8FED-E9380FF870DE}">
      <text>
        <r>
          <rPr>
            <sz val="9"/>
            <color indexed="81"/>
            <rFont val="Tahoma"/>
            <family val="2"/>
          </rPr>
          <t>Informar del número de conductores y sección de los mismos (ejemplo:4x95)</t>
        </r>
      </text>
    </comment>
    <comment ref="G18" authorId="0" shapeId="0" xr:uid="{F801A3AD-C349-4CBD-B5C8-7DD6C362AA6B}">
      <text>
        <r>
          <rPr>
            <b/>
            <sz val="9"/>
            <color indexed="81"/>
            <rFont val="Tahoma"/>
            <family val="2"/>
          </rPr>
          <t>Informar del número de conductores y sección de los mismos (ejemplo:2x16 ó 4x10)</t>
        </r>
      </text>
    </comment>
    <comment ref="H18" authorId="0" shapeId="0" xr:uid="{F5F24B85-8BC9-40E4-B000-243690B37A2D}">
      <text>
        <r>
          <rPr>
            <sz val="9"/>
            <color indexed="81"/>
            <rFont val="Tahoma"/>
            <family val="2"/>
          </rPr>
          <t>Iinformar del número de polos e intensidad (ejemplo: 2x25 ó 4x25).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Garcia Gomez, Juan Antonio</author>
  </authors>
  <commentList>
    <comment ref="G5" authorId="0" shapeId="0" xr:uid="{7AE66E6A-BA09-4DCC-88CF-D7C8353649EB}">
      <text>
        <r>
          <rPr>
            <sz val="9"/>
            <color indexed="81"/>
            <rFont val="Tahoma"/>
            <family val="2"/>
          </rPr>
          <t>Informar del número de conductores y sección de los mismos (ejemplo:4x95)</t>
        </r>
      </text>
    </comment>
    <comment ref="G18" authorId="0" shapeId="0" xr:uid="{2CE7BEEF-0A59-47F9-825F-464EBF0038FF}">
      <text>
        <r>
          <rPr>
            <b/>
            <sz val="9"/>
            <color indexed="81"/>
            <rFont val="Tahoma"/>
            <family val="2"/>
          </rPr>
          <t>Informar del número de conductores y sección de los mismos (ejemplo:2x16 ó 4x10)</t>
        </r>
      </text>
    </comment>
    <comment ref="H18" authorId="0" shapeId="0" xr:uid="{71CB88D0-1C36-4E06-8425-CC924FAD4799}">
      <text>
        <r>
          <rPr>
            <sz val="9"/>
            <color indexed="81"/>
            <rFont val="Tahoma"/>
            <family val="2"/>
          </rPr>
          <t>Iinformar del número de polos e intensidad (ejemplo: 2x25 ó 4x25).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Garcia Gomez, Juan Antonio</author>
  </authors>
  <commentList>
    <comment ref="G5" authorId="0" shapeId="0" xr:uid="{A94AF1A2-FCEF-4F32-B983-80ABDE2BBED6}">
      <text>
        <r>
          <rPr>
            <sz val="9"/>
            <color indexed="81"/>
            <rFont val="Tahoma"/>
            <family val="2"/>
          </rPr>
          <t>Informar del número de conductores y sección de los mismos (ejemplo:4x95)</t>
        </r>
      </text>
    </comment>
    <comment ref="G18" authorId="0" shapeId="0" xr:uid="{2FCEFBB9-33C2-4EE1-A218-19ECE8182F09}">
      <text>
        <r>
          <rPr>
            <b/>
            <sz val="9"/>
            <color indexed="81"/>
            <rFont val="Tahoma"/>
            <family val="2"/>
          </rPr>
          <t>Informar del número de conductores y sección de los mismos (ejemplo:2x16 ó 4x10)</t>
        </r>
      </text>
    </comment>
    <comment ref="H18" authorId="0" shapeId="0" xr:uid="{5E746C1E-6788-449B-ABA4-A18252573B59}">
      <text>
        <r>
          <rPr>
            <sz val="9"/>
            <color indexed="81"/>
            <rFont val="Tahoma"/>
            <family val="2"/>
          </rPr>
          <t>Iinformar del número de polos e intensidad (ejemplo: 2x25 ó 4x25).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Garcia Gomez, Juan Antonio</author>
  </authors>
  <commentList>
    <comment ref="G5" authorId="0" shapeId="0" xr:uid="{0C968FF8-2EA2-4B88-83D7-6AB23C70CF7A}">
      <text>
        <r>
          <rPr>
            <sz val="9"/>
            <color indexed="81"/>
            <rFont val="Tahoma"/>
            <family val="2"/>
          </rPr>
          <t>Informar del número de conductores y sección de los mismos (ejemplo:4x95)</t>
        </r>
      </text>
    </comment>
    <comment ref="G18" authorId="0" shapeId="0" xr:uid="{8EA30073-804E-4E40-9565-8DE78A24ADF3}">
      <text>
        <r>
          <rPr>
            <b/>
            <sz val="9"/>
            <color indexed="81"/>
            <rFont val="Tahoma"/>
            <family val="2"/>
          </rPr>
          <t>Informar del número de conductores y sección de los mismos (ejemplo:2x16 ó 4x10)</t>
        </r>
      </text>
    </comment>
    <comment ref="H18" authorId="0" shapeId="0" xr:uid="{5FC9A717-35F6-4989-9053-E88A85FDCD2A}">
      <text>
        <r>
          <rPr>
            <sz val="9"/>
            <color indexed="81"/>
            <rFont val="Tahoma"/>
            <family val="2"/>
          </rPr>
          <t>Iinformar del número de polos e intensidad (ejemplo: 2x25 ó 4x25).</t>
        </r>
      </text>
    </comment>
  </commentList>
</comments>
</file>

<file path=xl/sharedStrings.xml><?xml version="1.0" encoding="utf-8"?>
<sst xmlns="http://schemas.openxmlformats.org/spreadsheetml/2006/main" count="380" uniqueCount="95">
  <si>
    <t>Nº ESCALERAS:</t>
  </si>
  <si>
    <t>Nº PLANTAS:</t>
  </si>
  <si>
    <t>GARAJE</t>
  </si>
  <si>
    <t>TRASTEROS</t>
  </si>
  <si>
    <t>GRUPO DE INCENDIOS</t>
  </si>
  <si>
    <t>LOCAL 1</t>
  </si>
  <si>
    <t>LOCAL 2</t>
  </si>
  <si>
    <t>Nº VIVIENDAS:</t>
  </si>
  <si>
    <t>TELECOMUNICACIONES</t>
  </si>
  <si>
    <t>SERVICIOS GENERALES</t>
  </si>
  <si>
    <t>Piso</t>
  </si>
  <si>
    <t>Potencia (kW)</t>
  </si>
  <si>
    <t>IGA(A)</t>
  </si>
  <si>
    <t>Nº SOLICITUD SUMINISTRO:</t>
  </si>
  <si>
    <t>VIVIENDAS</t>
  </si>
  <si>
    <t>Coeficiente</t>
  </si>
  <si>
    <t>Potencia con coeficiente</t>
  </si>
  <si>
    <t>Potencia sin coeficiente</t>
  </si>
  <si>
    <t>TABLA COEF</t>
  </si>
  <si>
    <t>LOCALES COMERCIALES</t>
  </si>
  <si>
    <t>Superficie (m2)</t>
  </si>
  <si>
    <t>SERVICIOS</t>
  </si>
  <si>
    <t>VEHÍCULO ELÉCTRICO</t>
  </si>
  <si>
    <t>GARAJE VENT NATURAL</t>
  </si>
  <si>
    <t>GARAJE VENT FORZADA</t>
  </si>
  <si>
    <t>Nº PLAZAS</t>
  </si>
  <si>
    <t>Potencia Servicios</t>
  </si>
  <si>
    <t>Potencia Garaje</t>
  </si>
  <si>
    <t>Nº LOCALES</t>
  </si>
  <si>
    <t>Nº PLAZAS GARAJE</t>
  </si>
  <si>
    <t>Nº PLAZAS VE</t>
  </si>
  <si>
    <t>SOLICITANTE:</t>
  </si>
  <si>
    <t>Tension (V)</t>
  </si>
  <si>
    <t>DIRECCIÓN SUMINISTRO:</t>
  </si>
  <si>
    <t>Deriv.Indiv. (mm2 Cu)</t>
  </si>
  <si>
    <t>Puerta</t>
  </si>
  <si>
    <t>Escalera</t>
  </si>
  <si>
    <t>Potencia Locales</t>
  </si>
  <si>
    <t>TIPO GARAJE</t>
  </si>
  <si>
    <t>ASCENSORES</t>
  </si>
  <si>
    <t>Grado Electrificación</t>
  </si>
  <si>
    <t>EMAIL CONTACTO INSTALADOR:</t>
  </si>
  <si>
    <t xml:space="preserve">INSTALADOR: </t>
  </si>
  <si>
    <t>LGA Nº:</t>
  </si>
  <si>
    <t>TENSIÓN:</t>
  </si>
  <si>
    <t>SECCIÓN:</t>
  </si>
  <si>
    <t>CONCEPTO APLICABLE</t>
  </si>
  <si>
    <t>ACLARADOR DE SERVICIOS</t>
  </si>
  <si>
    <t>ACLARADOR DE LOCALES</t>
  </si>
  <si>
    <t>Vivienda de electrificación básica</t>
  </si>
  <si>
    <t>Vivienda de electrificación elevada</t>
  </si>
  <si>
    <t>Local comercial</t>
  </si>
  <si>
    <t>Otros servicios generales</t>
  </si>
  <si>
    <t>Ascensores</t>
  </si>
  <si>
    <t>Escaleras</t>
  </si>
  <si>
    <t>Garajes</t>
  </si>
  <si>
    <t>Vehículo eléctrico</t>
  </si>
  <si>
    <t>POTENCIA LGA SIN COEF. (kW)</t>
  </si>
  <si>
    <t>DENOMINACIÓN CENTRALIZACIÓN:</t>
  </si>
  <si>
    <t>Utilizar este impreso cuando se trate de un edificio de viviendas con medida centralizada, o viviendas unifamiliares</t>
  </si>
  <si>
    <t>que se suministren a través de una línea general de alimentación con medida individual centralizada</t>
  </si>
  <si>
    <t>TELÉFONO INSTALADOR:</t>
  </si>
  <si>
    <t>POTENCIA LGA 1 CON COEF. (kW)</t>
  </si>
  <si>
    <t>DIRECCIÓN SUMINISTRO LGA:</t>
  </si>
  <si>
    <t>ESTRUCTURA GENERAL</t>
  </si>
  <si>
    <t>añadir  + filas</t>
  </si>
  <si>
    <t>Lista Tensiones</t>
  </si>
  <si>
    <t>230 V</t>
  </si>
  <si>
    <t>3x230/400 V</t>
  </si>
  <si>
    <t>3x133/230 V</t>
  </si>
  <si>
    <t>L.G.A. 1</t>
  </si>
  <si>
    <t>L.G.A. 3</t>
  </si>
  <si>
    <t>L.G.A. 2</t>
  </si>
  <si>
    <t>L.G.A. 4</t>
  </si>
  <si>
    <t>TENSIÓN DE SUMINSTRO</t>
  </si>
  <si>
    <t>Nº LÍNEAS GENERALES DE ALIMENTACIÓN (LGA)</t>
  </si>
  <si>
    <t>mm2 Cu</t>
  </si>
  <si>
    <t>Nº VIVIENDAS ELECTRIFICACIÓN BÁSICA</t>
  </si>
  <si>
    <t>que se suministren a través de una línea general de alimentación con medida individual centralizada.</t>
  </si>
  <si>
    <t>No tocar celdas sombreadas en gris contienen formulas</t>
  </si>
  <si>
    <t>Rellenar una ficha independiente por cada LGA.</t>
  </si>
  <si>
    <t>No tocar celdas sombreadas en gris contienen formulas.</t>
  </si>
  <si>
    <t>POTENCIA SOLICITADA EN LA SOL DE SUMINISTRO (kW)</t>
  </si>
  <si>
    <t>Nº VIVIENDAS ELECTRIFICACIÓN ELEVADA</t>
  </si>
  <si>
    <t>ALUMBRADO ESCALERA</t>
  </si>
  <si>
    <t>IGA (A)</t>
  </si>
  <si>
    <t>Grado Electrificación Viviendas</t>
  </si>
  <si>
    <t>Básica</t>
  </si>
  <si>
    <t>Elevada</t>
  </si>
  <si>
    <t>Tensión (V)</t>
  </si>
  <si>
    <t>3x133/230</t>
  </si>
  <si>
    <t>3x230/400</t>
  </si>
  <si>
    <t>Servicios Generales</t>
  </si>
  <si>
    <t>Servicios Comunes</t>
  </si>
  <si>
    <t>COMUNES A VARIOS PORTALES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</si>
</sst>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0" x14ac:knownFonts="1">
    <font>
      <sz val="10"/>
      <name val="MS Sans Serif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8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rgb="FF00B0F0"/>
      <name val="Calibri"/>
      <family val="2"/>
      <scheme val="minor"/>
    </font>
    <font>
      <sz val="10"/>
      <color rgb="FF00B0F0"/>
      <name val="Calibri"/>
      <family val="2"/>
      <scheme val="minor"/>
    </font>
    <font>
      <b/>
      <sz val="8"/>
      <color rgb="FF00B0F0"/>
      <name val="Calibri"/>
      <family val="2"/>
      <scheme val="minor"/>
    </font>
    <font>
      <i/>
      <sz val="10"/>
      <color rgb="FF00B0F0"/>
      <name val="Calibri"/>
      <family val="2"/>
      <scheme val="minor"/>
    </font>
    <font>
      <sz val="9"/>
      <color rgb="FF00B0F0"/>
      <name val="Calibri"/>
      <family val="2"/>
      <scheme val="minor"/>
    </font>
    <font>
      <b/>
      <sz val="9"/>
      <color rgb="FF00B0F0"/>
      <name val="Calibri"/>
      <family val="2"/>
      <scheme val="minor"/>
    </font>
    <font>
      <b/>
      <sz val="8"/>
      <name val="MS Sans Serif"/>
    </font>
    <font>
      <b/>
      <sz val="10"/>
      <name val="MS Sans Serif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00B0F0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2"/>
      <name val="MS Sans Serif"/>
    </font>
    <font>
      <sz val="12"/>
      <name val="MS Sans Serif"/>
    </font>
    <font>
      <i/>
      <sz val="12"/>
      <color rgb="FF00B0F0"/>
      <name val="Calibri"/>
      <family val="2"/>
      <scheme val="minor"/>
    </font>
    <font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2" borderId="0" xfId="0" applyFont="1" applyFill="1" applyAlignment="1">
      <alignment horizontal="centerContinuous"/>
    </xf>
    <xf numFmtId="0" fontId="2" fillId="2" borderId="0" xfId="0" applyFont="1" applyFill="1" applyAlignment="1">
      <alignment horizontal="centerContinuous"/>
    </xf>
    <xf numFmtId="0" fontId="2" fillId="2" borderId="0" xfId="0" applyFont="1" applyFill="1"/>
    <xf numFmtId="0" fontId="1" fillId="2" borderId="0" xfId="0" applyFont="1" applyFill="1"/>
    <xf numFmtId="0" fontId="2" fillId="0" borderId="0" xfId="0" applyFont="1"/>
    <xf numFmtId="0" fontId="2" fillId="2" borderId="6" xfId="0" applyFont="1" applyFill="1" applyBorder="1"/>
    <xf numFmtId="0" fontId="2" fillId="0" borderId="6" xfId="0" applyFont="1" applyBorder="1"/>
    <xf numFmtId="0" fontId="2" fillId="2" borderId="4" xfId="0" applyFont="1" applyFill="1" applyBorder="1"/>
    <xf numFmtId="0" fontId="4" fillId="0" borderId="0" xfId="0" applyFont="1"/>
    <xf numFmtId="0" fontId="1" fillId="2" borderId="0" xfId="0" applyFont="1" applyFill="1" applyAlignment="1">
      <alignment horizontal="left"/>
    </xf>
    <xf numFmtId="0" fontId="2" fillId="2" borderId="1" xfId="0" applyFont="1" applyFill="1" applyBorder="1"/>
    <xf numFmtId="0" fontId="3" fillId="2" borderId="0" xfId="0" applyFont="1" applyFill="1" applyAlignment="1">
      <alignment horizontal="center"/>
    </xf>
    <xf numFmtId="0" fontId="5" fillId="2" borderId="0" xfId="0" applyFont="1" applyFill="1"/>
    <xf numFmtId="0" fontId="6" fillId="2" borderId="0" xfId="0" applyFont="1" applyFill="1"/>
    <xf numFmtId="0" fontId="1" fillId="2" borderId="6" xfId="0" applyFont="1" applyFill="1" applyBorder="1"/>
    <xf numFmtId="0" fontId="4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 vertical="center" wrapText="1"/>
    </xf>
    <xf numFmtId="0" fontId="2" fillId="2" borderId="2" xfId="0" applyFont="1" applyFill="1" applyBorder="1"/>
    <xf numFmtId="0" fontId="1" fillId="2" borderId="1" xfId="0" applyFont="1" applyFill="1" applyBorder="1" applyAlignment="1">
      <alignment vertical="center"/>
    </xf>
    <xf numFmtId="0" fontId="8" fillId="2" borderId="1" xfId="0" applyFont="1" applyFill="1" applyBorder="1"/>
    <xf numFmtId="0" fontId="8" fillId="2" borderId="4" xfId="0" applyFont="1" applyFill="1" applyBorder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9" fillId="2" borderId="0" xfId="0" applyFont="1" applyFill="1"/>
    <xf numFmtId="0" fontId="9" fillId="2" borderId="0" xfId="0" applyFont="1" applyFill="1" applyAlignment="1">
      <alignment horizontal="left"/>
    </xf>
    <xf numFmtId="0" fontId="1" fillId="0" borderId="0" xfId="0" applyFont="1"/>
    <xf numFmtId="0" fontId="5" fillId="0" borderId="0" xfId="0" applyFont="1" applyAlignment="1">
      <alignment horizontal="left"/>
    </xf>
    <xf numFmtId="0" fontId="1" fillId="3" borderId="0" xfId="0" applyFont="1" applyFill="1" applyAlignment="1">
      <alignment horizontal="left" vertical="center"/>
    </xf>
    <xf numFmtId="0" fontId="12" fillId="2" borderId="6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 wrapText="1"/>
    </xf>
    <xf numFmtId="0" fontId="2" fillId="0" borderId="4" xfId="0" applyFont="1" applyBorder="1"/>
    <xf numFmtId="0" fontId="13" fillId="2" borderId="6" xfId="0" applyFont="1" applyFill="1" applyBorder="1" applyAlignment="1">
      <alignment horizontal="right"/>
    </xf>
    <xf numFmtId="0" fontId="12" fillId="2" borderId="6" xfId="0" applyFont="1" applyFill="1" applyBorder="1"/>
    <xf numFmtId="0" fontId="14" fillId="2" borderId="0" xfId="0" applyFont="1" applyFill="1"/>
    <xf numFmtId="0" fontId="13" fillId="2" borderId="0" xfId="0" applyFont="1" applyFill="1" applyAlignment="1">
      <alignment horizontal="right"/>
    </xf>
    <xf numFmtId="0" fontId="12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right" vertical="center"/>
    </xf>
    <xf numFmtId="0" fontId="13" fillId="2" borderId="1" xfId="0" applyFont="1" applyFill="1" applyBorder="1"/>
    <xf numFmtId="0" fontId="13" fillId="2" borderId="4" xfId="0" applyFont="1" applyFill="1" applyBorder="1"/>
    <xf numFmtId="0" fontId="1" fillId="0" borderId="0" xfId="0" applyFont="1" applyAlignment="1">
      <alignment horizontal="left"/>
    </xf>
    <xf numFmtId="0" fontId="13" fillId="2" borderId="4" xfId="0" applyFont="1" applyFill="1" applyBorder="1" applyAlignment="1">
      <alignment horizontal="right"/>
    </xf>
    <xf numFmtId="0" fontId="15" fillId="0" borderId="4" xfId="0" applyFont="1" applyBorder="1" applyAlignment="1">
      <alignment horizontal="right"/>
    </xf>
    <xf numFmtId="0" fontId="15" fillId="2" borderId="4" xfId="0" applyFont="1" applyFill="1" applyBorder="1" applyAlignment="1">
      <alignment horizontal="right"/>
    </xf>
    <xf numFmtId="0" fontId="15" fillId="0" borderId="6" xfId="0" applyFont="1" applyBorder="1" applyAlignment="1">
      <alignment horizontal="right"/>
    </xf>
    <xf numFmtId="0" fontId="13" fillId="2" borderId="3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16" fillId="2" borderId="4" xfId="0" applyFont="1" applyFill="1" applyBorder="1" applyAlignment="1">
      <alignment horizontal="left"/>
    </xf>
    <xf numFmtId="0" fontId="16" fillId="2" borderId="5" xfId="0" applyFont="1" applyFill="1" applyBorder="1" applyAlignment="1">
      <alignment horizontal="left"/>
    </xf>
    <xf numFmtId="0" fontId="13" fillId="2" borderId="5" xfId="0" applyFont="1" applyFill="1" applyBorder="1" applyAlignment="1">
      <alignment horizontal="center"/>
    </xf>
    <xf numFmtId="0" fontId="17" fillId="2" borderId="1" xfId="0" applyFont="1" applyFill="1" applyBorder="1"/>
    <xf numFmtId="0" fontId="2" fillId="4" borderId="1" xfId="0" applyFont="1" applyFill="1" applyBorder="1"/>
    <xf numFmtId="2" fontId="1" fillId="4" borderId="6" xfId="0" applyNumberFormat="1" applyFont="1" applyFill="1" applyBorder="1" applyAlignment="1">
      <alignment horizontal="center" vertical="center"/>
    </xf>
    <xf numFmtId="2" fontId="1" fillId="4" borderId="4" xfId="0" applyNumberFormat="1" applyFont="1" applyFill="1" applyBorder="1" applyAlignment="1">
      <alignment horizontal="center" vertical="center"/>
    </xf>
    <xf numFmtId="2" fontId="2" fillId="4" borderId="0" xfId="0" applyNumberFormat="1" applyFont="1" applyFill="1"/>
    <xf numFmtId="0" fontId="2" fillId="4" borderId="0" xfId="0" applyFont="1" applyFill="1"/>
    <xf numFmtId="0" fontId="5" fillId="4" borderId="0" xfId="0" applyFont="1" applyFill="1"/>
    <xf numFmtId="0" fontId="0" fillId="4" borderId="1" xfId="0" applyFill="1" applyBorder="1"/>
    <xf numFmtId="0" fontId="0" fillId="4" borderId="0" xfId="0" applyFill="1" applyAlignment="1">
      <alignment horizontal="left"/>
    </xf>
    <xf numFmtId="0" fontId="18" fillId="4" borderId="0" xfId="0" applyFont="1" applyFill="1"/>
    <xf numFmtId="0" fontId="19" fillId="4" borderId="0" xfId="0" applyFont="1" applyFill="1" applyAlignment="1">
      <alignment horizontal="left"/>
    </xf>
    <xf numFmtId="0" fontId="20" fillId="2" borderId="0" xfId="0" applyFont="1" applyFill="1"/>
    <xf numFmtId="0" fontId="20" fillId="2" borderId="0" xfId="0" applyFont="1" applyFill="1" applyAlignment="1">
      <alignment horizontal="left"/>
    </xf>
    <xf numFmtId="0" fontId="21" fillId="2" borderId="0" xfId="0" applyFont="1" applyFill="1" applyAlignment="1">
      <alignment horizontal="centerContinuous"/>
    </xf>
    <xf numFmtId="0" fontId="22" fillId="2" borderId="0" xfId="0" applyFont="1" applyFill="1" applyAlignment="1">
      <alignment horizontal="centerContinuous"/>
    </xf>
    <xf numFmtId="0" fontId="22" fillId="2" borderId="0" xfId="0" applyFont="1" applyFill="1"/>
    <xf numFmtId="0" fontId="21" fillId="2" borderId="0" xfId="0" applyFont="1" applyFill="1"/>
    <xf numFmtId="0" fontId="22" fillId="4" borderId="0" xfId="0" applyFont="1" applyFill="1"/>
    <xf numFmtId="0" fontId="22" fillId="2" borderId="0" xfId="0" applyFont="1" applyFill="1" applyAlignment="1">
      <alignment horizontal="left"/>
    </xf>
    <xf numFmtId="0" fontId="23" fillId="2" borderId="6" xfId="0" applyFont="1" applyFill="1" applyBorder="1"/>
    <xf numFmtId="0" fontId="22" fillId="2" borderId="6" xfId="0" applyFont="1" applyFill="1" applyBorder="1"/>
    <xf numFmtId="0" fontId="22" fillId="0" borderId="6" xfId="0" applyFont="1" applyBorder="1"/>
    <xf numFmtId="0" fontId="21" fillId="2" borderId="6" xfId="0" applyFont="1" applyFill="1" applyBorder="1"/>
    <xf numFmtId="0" fontId="22" fillId="0" borderId="0" xfId="0" applyFont="1"/>
    <xf numFmtId="0" fontId="24" fillId="2" borderId="6" xfId="0" applyFont="1" applyFill="1" applyBorder="1"/>
    <xf numFmtId="0" fontId="22" fillId="2" borderId="4" xfId="0" applyFont="1" applyFill="1" applyBorder="1"/>
    <xf numFmtId="0" fontId="23" fillId="2" borderId="4" xfId="0" applyFont="1" applyFill="1" applyBorder="1"/>
    <xf numFmtId="0" fontId="23" fillId="2" borderId="0" xfId="0" applyFont="1" applyFill="1"/>
    <xf numFmtId="0" fontId="25" fillId="2" borderId="0" xfId="0" applyFont="1" applyFill="1"/>
    <xf numFmtId="0" fontId="23" fillId="2" borderId="6" xfId="0" applyFont="1" applyFill="1" applyBorder="1" applyAlignment="1">
      <alignment horizontal="right"/>
    </xf>
    <xf numFmtId="0" fontId="25" fillId="2" borderId="0" xfId="0" applyFont="1" applyFill="1" applyAlignment="1">
      <alignment horizontal="center"/>
    </xf>
    <xf numFmtId="0" fontId="23" fillId="2" borderId="0" xfId="0" applyFont="1" applyFill="1" applyAlignment="1">
      <alignment horizontal="right"/>
    </xf>
    <xf numFmtId="0" fontId="26" fillId="2" borderId="0" xfId="0" applyFont="1" applyFill="1"/>
    <xf numFmtId="0" fontId="27" fillId="2" borderId="0" xfId="0" applyFont="1" applyFill="1"/>
    <xf numFmtId="0" fontId="26" fillId="2" borderId="6" xfId="0" applyFont="1" applyFill="1" applyBorder="1"/>
    <xf numFmtId="0" fontId="26" fillId="2" borderId="4" xfId="0" applyFont="1" applyFill="1" applyBorder="1"/>
    <xf numFmtId="0" fontId="23" fillId="2" borderId="4" xfId="0" applyFont="1" applyFill="1" applyBorder="1" applyAlignment="1">
      <alignment horizontal="right"/>
    </xf>
    <xf numFmtId="0" fontId="28" fillId="0" borderId="4" xfId="0" applyFont="1" applyBorder="1" applyAlignment="1">
      <alignment horizontal="right"/>
    </xf>
    <xf numFmtId="0" fontId="28" fillId="0" borderId="6" xfId="0" applyFont="1" applyBorder="1" applyAlignment="1">
      <alignment horizontal="right"/>
    </xf>
    <xf numFmtId="0" fontId="29" fillId="2" borderId="0" xfId="0" applyFont="1" applyFill="1"/>
    <xf numFmtId="0" fontId="25" fillId="2" borderId="6" xfId="0" applyFont="1" applyFill="1" applyBorder="1"/>
    <xf numFmtId="0" fontId="25" fillId="2" borderId="6" xfId="0" applyFont="1" applyFill="1" applyBorder="1" applyAlignment="1">
      <alignment horizontal="center"/>
    </xf>
    <xf numFmtId="0" fontId="28" fillId="2" borderId="6" xfId="0" applyFont="1" applyFill="1" applyBorder="1" applyAlignment="1">
      <alignment horizontal="right"/>
    </xf>
    <xf numFmtId="0" fontId="21" fillId="0" borderId="10" xfId="0" applyFont="1" applyBorder="1" applyAlignment="1">
      <alignment horizontal="left"/>
    </xf>
    <xf numFmtId="0" fontId="22" fillId="2" borderId="11" xfId="0" applyFont="1" applyFill="1" applyBorder="1"/>
    <xf numFmtId="0" fontId="21" fillId="2" borderId="10" xfId="0" applyFont="1" applyFill="1" applyBorder="1"/>
    <xf numFmtId="0" fontId="26" fillId="2" borderId="11" xfId="0" applyFont="1" applyFill="1" applyBorder="1"/>
    <xf numFmtId="0" fontId="22" fillId="2" borderId="10" xfId="0" applyFont="1" applyFill="1" applyBorder="1"/>
    <xf numFmtId="0" fontId="27" fillId="2" borderId="11" xfId="0" applyFont="1" applyFill="1" applyBorder="1"/>
    <xf numFmtId="0" fontId="21" fillId="2" borderId="11" xfId="0" applyFont="1" applyFill="1" applyBorder="1"/>
    <xf numFmtId="0" fontId="29" fillId="4" borderId="0" xfId="0" applyFont="1" applyFill="1"/>
    <xf numFmtId="0" fontId="21" fillId="2" borderId="12" xfId="0" applyFont="1" applyFill="1" applyBorder="1"/>
    <xf numFmtId="0" fontId="22" fillId="2" borderId="13" xfId="0" applyFont="1" applyFill="1" applyBorder="1"/>
    <xf numFmtId="0" fontId="21" fillId="2" borderId="8" xfId="0" applyFont="1" applyFill="1" applyBorder="1"/>
    <xf numFmtId="0" fontId="21" fillId="2" borderId="7" xfId="0" applyFont="1" applyFill="1" applyBorder="1"/>
    <xf numFmtId="0" fontId="22" fillId="2" borderId="7" xfId="0" applyFont="1" applyFill="1" applyBorder="1"/>
    <xf numFmtId="0" fontId="25" fillId="2" borderId="7" xfId="0" applyFont="1" applyFill="1" applyBorder="1"/>
    <xf numFmtId="0" fontId="23" fillId="2" borderId="7" xfId="0" applyFont="1" applyFill="1" applyBorder="1" applyAlignment="1">
      <alignment horizontal="right"/>
    </xf>
    <xf numFmtId="0" fontId="22" fillId="2" borderId="9" xfId="0" applyFont="1" applyFill="1" applyBorder="1"/>
    <xf numFmtId="0" fontId="9" fillId="4" borderId="0" xfId="0" applyFont="1" applyFill="1"/>
    <xf numFmtId="0" fontId="9" fillId="4" borderId="0" xfId="0" applyFont="1" applyFill="1" applyAlignment="1">
      <alignment horizontal="left"/>
    </xf>
    <xf numFmtId="0" fontId="0" fillId="0" borderId="14" xfId="0" applyBorder="1"/>
    <xf numFmtId="0" fontId="0" fillId="5" borderId="14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0" borderId="15" xfId="0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8" xfId="0" applyBorder="1" applyAlignment="1">
      <alignment horizontal="right"/>
    </xf>
    <xf numFmtId="164" fontId="0" fillId="5" borderId="19" xfId="0" applyNumberFormat="1" applyFill="1" applyBorder="1"/>
    <xf numFmtId="0" fontId="0" fillId="0" borderId="20" xfId="0" applyBorder="1" applyAlignment="1">
      <alignment horizontal="center"/>
    </xf>
    <xf numFmtId="0" fontId="0" fillId="0" borderId="20" xfId="0" applyBorder="1" applyAlignment="1">
      <alignment horizontal="right"/>
    </xf>
    <xf numFmtId="164" fontId="0" fillId="5" borderId="20" xfId="0" applyNumberFormat="1" applyFill="1" applyBorder="1"/>
    <xf numFmtId="164" fontId="0" fillId="6" borderId="21" xfId="0" applyNumberFormat="1" applyFill="1" applyBorder="1"/>
    <xf numFmtId="3" fontId="0" fillId="0" borderId="20" xfId="0" applyNumberFormat="1" applyBorder="1" applyAlignment="1">
      <alignment horizontal="center"/>
    </xf>
    <xf numFmtId="164" fontId="0" fillId="6" borderId="20" xfId="0" applyNumberFormat="1" applyFill="1" applyBorder="1"/>
    <xf numFmtId="3" fontId="0" fillId="0" borderId="22" xfId="0" applyNumberFormat="1" applyBorder="1" applyAlignment="1">
      <alignment horizontal="center"/>
    </xf>
    <xf numFmtId="164" fontId="0" fillId="6" borderId="22" xfId="0" applyNumberFormat="1" applyFill="1" applyBorder="1"/>
    <xf numFmtId="164" fontId="0" fillId="6" borderId="23" xfId="0" applyNumberFormat="1" applyFill="1" applyBorder="1"/>
    <xf numFmtId="0" fontId="21" fillId="2" borderId="3" xfId="0" applyFont="1" applyFill="1" applyBorder="1" applyAlignment="1">
      <alignment horizontal="center"/>
    </xf>
    <xf numFmtId="0" fontId="21" fillId="2" borderId="4" xfId="0" applyFont="1" applyFill="1" applyBorder="1" applyAlignment="1">
      <alignment horizontal="center"/>
    </xf>
    <xf numFmtId="0" fontId="21" fillId="2" borderId="5" xfId="0" applyFont="1" applyFill="1" applyBorder="1" applyAlignment="1">
      <alignment horizontal="center"/>
    </xf>
    <xf numFmtId="0" fontId="22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2" fillId="2" borderId="3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right"/>
    </xf>
    <xf numFmtId="0" fontId="9" fillId="2" borderId="5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left"/>
    </xf>
    <xf numFmtId="0" fontId="13" fillId="2" borderId="5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16" fillId="2" borderId="4" xfId="0" applyFont="1" applyFill="1" applyBorder="1" applyAlignment="1">
      <alignment horizontal="left"/>
    </xf>
    <xf numFmtId="0" fontId="16" fillId="2" borderId="5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/>
    </xf>
    <xf numFmtId="0" fontId="0" fillId="4" borderId="1" xfId="0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994410</xdr:colOff>
      <xdr:row>3</xdr:row>
      <xdr:rowOff>108706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68968B4-1B6A-472B-8A88-78958DACB1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70860" cy="5944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632460</xdr:colOff>
      <xdr:row>2</xdr:row>
      <xdr:rowOff>194431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1030ADA-AD35-4F06-84FC-9FEDC2572A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70860" cy="5944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632460</xdr:colOff>
      <xdr:row>2</xdr:row>
      <xdr:rowOff>194431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C89AA5F-FBF5-4306-8FF6-2B901AC0AF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70860" cy="5944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632460</xdr:colOff>
      <xdr:row>2</xdr:row>
      <xdr:rowOff>194431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5ABBA87-04A0-4F34-A594-9408A1FFAB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70860" cy="5944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632460</xdr:colOff>
      <xdr:row>2</xdr:row>
      <xdr:rowOff>194431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AA04914-9113-43DE-A084-1214EFE8E2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70860" cy="5944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2CAAE-4992-47B0-92D8-D0B20F2EC362}">
  <dimension ref="A1:AA38"/>
  <sheetViews>
    <sheetView topLeftCell="A15" workbookViewId="0">
      <selection activeCell="C14" sqref="C14"/>
    </sheetView>
  </sheetViews>
  <sheetFormatPr baseColWidth="10" defaultColWidth="11.42578125" defaultRowHeight="15.75" x14ac:dyDescent="0.25"/>
  <cols>
    <col min="1" max="1" width="10.85546875" style="77" customWidth="1"/>
    <col min="2" max="2" width="20.28515625" style="77" customWidth="1"/>
    <col min="3" max="3" width="20" style="77" customWidth="1"/>
    <col min="4" max="4" width="12.5703125" style="76" customWidth="1"/>
    <col min="5" max="5" width="8.28515625" style="76" customWidth="1"/>
    <col min="6" max="6" width="9.85546875" style="76" customWidth="1"/>
    <col min="7" max="7" width="17" style="76" customWidth="1"/>
    <col min="8" max="8" width="14.28515625" style="76" customWidth="1"/>
    <col min="9" max="9" width="11.7109375" style="76" customWidth="1"/>
    <col min="10" max="10" width="18.7109375" style="76" customWidth="1"/>
    <col min="11" max="11" width="12.140625" style="76" customWidth="1"/>
    <col min="12" max="12" width="3.42578125" style="76" customWidth="1"/>
    <col min="13" max="13" width="15.5703125" style="76" customWidth="1"/>
    <col min="14" max="14" width="11.5703125" style="76" customWidth="1"/>
    <col min="15" max="15" width="8" style="76" customWidth="1"/>
    <col min="16" max="16" width="11.85546875" style="76" customWidth="1"/>
    <col min="17" max="17" width="8.5703125" style="76" customWidth="1"/>
    <col min="18" max="18" width="10.42578125" style="76" customWidth="1"/>
    <col min="19" max="19" width="10.85546875" style="76" customWidth="1"/>
    <col min="20" max="21" width="10.140625" style="76" customWidth="1"/>
    <col min="22" max="22" width="13.28515625" style="76" customWidth="1"/>
    <col min="23" max="23" width="10.42578125" style="76" customWidth="1"/>
    <col min="24" max="24" width="2.42578125" style="76" customWidth="1"/>
    <col min="25" max="25" width="16.7109375" style="76" customWidth="1"/>
    <col min="26" max="33" width="11.42578125" style="76"/>
    <col min="34" max="34" width="15" style="76" customWidth="1"/>
    <col min="35" max="16384" width="11.42578125" style="76"/>
  </cols>
  <sheetData>
    <row r="1" spans="1:11" ht="15.95" customHeight="1" x14ac:dyDescent="0.25">
      <c r="A1" s="74"/>
      <c r="B1" s="74"/>
      <c r="C1" s="74"/>
      <c r="D1" s="75"/>
      <c r="G1" s="75"/>
      <c r="H1" s="75"/>
      <c r="I1" s="75"/>
      <c r="J1" s="75"/>
    </row>
    <row r="2" spans="1:11" ht="15.95" customHeight="1" x14ac:dyDescent="0.25">
      <c r="A2" s="74"/>
      <c r="B2" s="74"/>
      <c r="C2" s="74"/>
      <c r="D2" s="75"/>
      <c r="G2" s="75"/>
      <c r="H2" s="75"/>
      <c r="I2" s="75"/>
      <c r="J2" s="75"/>
    </row>
    <row r="3" spans="1:11" ht="15.95" customHeight="1" x14ac:dyDescent="0.25">
      <c r="F3" s="73"/>
      <c r="H3" s="78"/>
      <c r="I3" s="78"/>
      <c r="J3" s="78"/>
    </row>
    <row r="4" spans="1:11" ht="15.95" customHeight="1" x14ac:dyDescent="0.25">
      <c r="F4" s="73"/>
    </row>
    <row r="5" spans="1:11" ht="15.95" customHeight="1" x14ac:dyDescent="0.25">
      <c r="F5" s="73"/>
    </row>
    <row r="6" spans="1:11" ht="15.95" customHeight="1" x14ac:dyDescent="0.25">
      <c r="A6" s="72" t="s">
        <v>59</v>
      </c>
      <c r="F6" s="73"/>
    </row>
    <row r="7" spans="1:11" ht="15.95" customHeight="1" x14ac:dyDescent="0.25">
      <c r="A7" s="73" t="s">
        <v>78</v>
      </c>
      <c r="F7" s="73"/>
    </row>
    <row r="8" spans="1:11" ht="15.95" customHeight="1" x14ac:dyDescent="0.25">
      <c r="A8" s="73"/>
      <c r="F8" s="73"/>
    </row>
    <row r="9" spans="1:11" ht="15.95" customHeight="1" x14ac:dyDescent="0.25">
      <c r="A9" s="72" t="s">
        <v>80</v>
      </c>
      <c r="F9" s="73"/>
    </row>
    <row r="10" spans="1:11" ht="15.95" customHeight="1" x14ac:dyDescent="0.25">
      <c r="A10" s="72"/>
      <c r="F10" s="73"/>
    </row>
    <row r="11" spans="1:11" ht="15.95" customHeight="1" x14ac:dyDescent="0.25">
      <c r="A11" s="72" t="s">
        <v>81</v>
      </c>
      <c r="F11" s="73"/>
    </row>
    <row r="12" spans="1:11" ht="15.95" customHeight="1" x14ac:dyDescent="0.25">
      <c r="F12" s="73"/>
    </row>
    <row r="13" spans="1:11" ht="15.95" customHeight="1" x14ac:dyDescent="0.25">
      <c r="F13" s="73"/>
    </row>
    <row r="14" spans="1:11" ht="15.95" customHeight="1" x14ac:dyDescent="0.25">
      <c r="A14" s="143" t="s">
        <v>33</v>
      </c>
      <c r="B14" s="143"/>
      <c r="C14" s="80"/>
      <c r="D14" s="81"/>
      <c r="E14" s="81"/>
      <c r="F14" s="82"/>
      <c r="G14" s="83"/>
      <c r="H14" s="83"/>
      <c r="I14" s="82"/>
      <c r="J14" s="83"/>
    </row>
    <row r="15" spans="1:11" ht="20.100000000000001" customHeight="1" x14ac:dyDescent="0.25">
      <c r="A15" s="143" t="s">
        <v>31</v>
      </c>
      <c r="B15" s="143"/>
      <c r="C15" s="80"/>
      <c r="D15" s="80"/>
      <c r="E15" s="80"/>
      <c r="F15" s="80"/>
      <c r="G15" s="80"/>
      <c r="H15" s="84" t="s">
        <v>42</v>
      </c>
      <c r="I15" s="80"/>
      <c r="J15" s="80"/>
    </row>
    <row r="16" spans="1:11" ht="20.100000000000001" customHeight="1" x14ac:dyDescent="0.25">
      <c r="A16" s="143" t="s">
        <v>41</v>
      </c>
      <c r="B16" s="143"/>
      <c r="C16" s="80"/>
      <c r="D16" s="85"/>
      <c r="E16" s="85"/>
      <c r="F16" s="85"/>
      <c r="G16" s="86"/>
      <c r="H16" s="79" t="s">
        <v>61</v>
      </c>
      <c r="J16" s="87"/>
      <c r="K16" s="88"/>
    </row>
    <row r="17" spans="1:27" ht="20.100000000000001" customHeight="1" x14ac:dyDescent="0.25">
      <c r="A17" s="76" t="s">
        <v>13</v>
      </c>
      <c r="C17" s="101"/>
      <c r="F17" s="76" t="s">
        <v>82</v>
      </c>
      <c r="G17" s="77"/>
      <c r="H17" s="77"/>
      <c r="J17" s="90"/>
      <c r="K17" s="77"/>
      <c r="L17" s="91"/>
    </row>
    <row r="18" spans="1:27" ht="20.100000000000001" customHeight="1" x14ac:dyDescent="0.25">
      <c r="K18" s="77"/>
      <c r="L18" s="91"/>
    </row>
    <row r="19" spans="1:27" ht="20.100000000000001" customHeight="1" x14ac:dyDescent="0.25">
      <c r="A19" s="72"/>
      <c r="G19" s="89"/>
      <c r="H19" s="92"/>
    </row>
    <row r="20" spans="1:27" ht="20.100000000000001" customHeight="1" x14ac:dyDescent="0.25">
      <c r="B20" s="140" t="s">
        <v>64</v>
      </c>
      <c r="C20" s="141"/>
      <c r="D20" s="141"/>
      <c r="E20" s="141"/>
      <c r="F20" s="141"/>
      <c r="G20" s="141"/>
      <c r="H20" s="141"/>
      <c r="I20" s="141"/>
      <c r="J20" s="142"/>
    </row>
    <row r="21" spans="1:27" ht="20.100000000000001" customHeight="1" x14ac:dyDescent="0.25">
      <c r="A21" s="104"/>
      <c r="B21" s="114"/>
      <c r="C21" s="115"/>
      <c r="D21" s="116"/>
      <c r="E21" s="116"/>
      <c r="F21" s="116"/>
      <c r="G21" s="117"/>
      <c r="H21" s="118"/>
      <c r="I21" s="116"/>
      <c r="J21" s="119"/>
    </row>
    <row r="22" spans="1:27" ht="20.100000000000001" customHeight="1" x14ac:dyDescent="0.25">
      <c r="A22" s="106"/>
      <c r="B22" s="108" t="s">
        <v>74</v>
      </c>
      <c r="E22" s="102"/>
      <c r="H22" s="93"/>
      <c r="I22" s="93"/>
      <c r="J22" s="107"/>
      <c r="K22" s="94"/>
      <c r="L22" s="93"/>
    </row>
    <row r="23" spans="1:27" ht="20.100000000000001" customHeight="1" x14ac:dyDescent="0.25">
      <c r="A23" s="106"/>
      <c r="B23" s="108" t="s">
        <v>75</v>
      </c>
      <c r="C23" s="92"/>
      <c r="E23" s="81"/>
      <c r="J23" s="105"/>
    </row>
    <row r="24" spans="1:27" ht="20.100000000000001" customHeight="1" x14ac:dyDescent="0.25">
      <c r="A24" s="108"/>
      <c r="B24" s="108"/>
      <c r="J24" s="105"/>
      <c r="K24" s="94"/>
    </row>
    <row r="25" spans="1:27" ht="20.100000000000001" customHeight="1" x14ac:dyDescent="0.25">
      <c r="A25" s="108"/>
      <c r="B25" s="108"/>
      <c r="C25" s="76" t="s">
        <v>70</v>
      </c>
      <c r="D25" s="81"/>
      <c r="E25" s="81"/>
      <c r="F25" s="76" t="s">
        <v>76</v>
      </c>
      <c r="G25" s="76" t="s">
        <v>72</v>
      </c>
      <c r="H25" s="81"/>
      <c r="I25" s="81"/>
      <c r="J25" s="105" t="s">
        <v>76</v>
      </c>
      <c r="K25" s="94"/>
    </row>
    <row r="26" spans="1:27" ht="20.100000000000001" customHeight="1" x14ac:dyDescent="0.25">
      <c r="A26" s="108"/>
      <c r="B26" s="108"/>
      <c r="C26" s="76" t="s">
        <v>71</v>
      </c>
      <c r="D26" s="86"/>
      <c r="E26" s="86"/>
      <c r="F26" s="76" t="s">
        <v>76</v>
      </c>
      <c r="G26" s="76" t="s">
        <v>73</v>
      </c>
      <c r="H26" s="86"/>
      <c r="I26" s="86"/>
      <c r="J26" s="105" t="s">
        <v>76</v>
      </c>
      <c r="K26" s="94"/>
    </row>
    <row r="27" spans="1:27" ht="20.100000000000001" customHeight="1" x14ac:dyDescent="0.25">
      <c r="A27" s="108"/>
      <c r="B27" s="108"/>
      <c r="D27" s="93"/>
      <c r="H27" s="93"/>
      <c r="I27" s="93"/>
      <c r="J27" s="105"/>
      <c r="K27" s="94"/>
    </row>
    <row r="28" spans="1:27" ht="20.100000000000001" customHeight="1" x14ac:dyDescent="0.25">
      <c r="A28" s="106"/>
      <c r="B28" s="106"/>
      <c r="C28" s="76" t="s">
        <v>0</v>
      </c>
      <c r="D28" s="90"/>
      <c r="H28" s="93"/>
      <c r="I28" s="93"/>
      <c r="J28" s="107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</row>
    <row r="29" spans="1:27" ht="20.100000000000001" customHeight="1" x14ac:dyDescent="0.25">
      <c r="A29" s="106"/>
      <c r="B29" s="106"/>
      <c r="C29" s="76" t="s">
        <v>1</v>
      </c>
      <c r="D29" s="97"/>
      <c r="H29" s="93"/>
      <c r="I29" s="93"/>
      <c r="J29" s="109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</row>
    <row r="30" spans="1:27" ht="20.100000000000001" customHeight="1" x14ac:dyDescent="0.25">
      <c r="A30" s="106"/>
      <c r="B30" s="106"/>
      <c r="C30" s="76" t="s">
        <v>7</v>
      </c>
      <c r="D30" s="98"/>
      <c r="I30" s="93"/>
      <c r="J30" s="109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</row>
    <row r="31" spans="1:27" ht="20.100000000000001" customHeight="1" x14ac:dyDescent="0.25">
      <c r="A31" s="106"/>
      <c r="B31" s="106"/>
      <c r="C31" s="76"/>
      <c r="J31" s="109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</row>
    <row r="32" spans="1:27" x14ac:dyDescent="0.25">
      <c r="A32" s="106"/>
      <c r="B32" s="106"/>
      <c r="D32" s="76" t="s">
        <v>77</v>
      </c>
      <c r="H32" s="95"/>
      <c r="J32" s="110"/>
    </row>
    <row r="33" spans="1:11" x14ac:dyDescent="0.25">
      <c r="A33" s="106"/>
      <c r="B33" s="106"/>
      <c r="D33" s="76" t="s">
        <v>83</v>
      </c>
      <c r="H33" s="96"/>
      <c r="J33" s="105"/>
    </row>
    <row r="34" spans="1:11" x14ac:dyDescent="0.25">
      <c r="A34" s="106"/>
      <c r="B34" s="106"/>
      <c r="J34" s="105"/>
    </row>
    <row r="35" spans="1:11" x14ac:dyDescent="0.25">
      <c r="A35" s="108"/>
      <c r="B35" s="106"/>
      <c r="C35" s="76" t="s">
        <v>28</v>
      </c>
      <c r="D35" s="103"/>
      <c r="E35" s="77"/>
      <c r="J35" s="105"/>
    </row>
    <row r="36" spans="1:11" x14ac:dyDescent="0.25">
      <c r="A36" s="106"/>
      <c r="B36" s="106"/>
      <c r="C36" s="76" t="s">
        <v>29</v>
      </c>
      <c r="D36" s="98"/>
      <c r="E36" s="77"/>
      <c r="J36" s="105"/>
    </row>
    <row r="37" spans="1:11" x14ac:dyDescent="0.25">
      <c r="A37" s="106"/>
      <c r="B37" s="106"/>
      <c r="C37" s="76" t="s">
        <v>30</v>
      </c>
      <c r="D37" s="99"/>
      <c r="E37" s="111" t="str">
        <f>IF(D37&lt;0.1*D36,"&lt; 10% Nº PLAZAS GARAJE"," ")</f>
        <v xml:space="preserve"> </v>
      </c>
      <c r="F37" s="78"/>
      <c r="J37" s="105"/>
      <c r="K37" s="100"/>
    </row>
    <row r="38" spans="1:11" x14ac:dyDescent="0.25">
      <c r="B38" s="112"/>
      <c r="C38" s="83"/>
      <c r="D38" s="81"/>
      <c r="E38" s="81"/>
      <c r="F38" s="81"/>
      <c r="G38" s="81"/>
      <c r="H38" s="81"/>
      <c r="I38" s="81"/>
      <c r="J38" s="113"/>
    </row>
  </sheetData>
  <mergeCells count="4">
    <mergeCell ref="B20:J20"/>
    <mergeCell ref="A14:B14"/>
    <mergeCell ref="A15:B15"/>
    <mergeCell ref="A16:B16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EC765E-1CCA-4C94-9521-47C754F8D176}">
          <x14:formula1>
            <xm:f>Datos!$D$2:$D$4</xm:f>
          </x14:formula1>
          <xm:sqref>E22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2F546-73E9-4893-A81C-F12135B1D4A7}">
  <sheetPr>
    <pageSetUpPr fitToPage="1"/>
  </sheetPr>
  <dimension ref="A1:M61"/>
  <sheetViews>
    <sheetView showGridLines="0" tabSelected="1" zoomScaleNormal="100" workbookViewId="0">
      <selection activeCell="A4" sqref="A4"/>
    </sheetView>
  </sheetViews>
  <sheetFormatPr baseColWidth="10" defaultColWidth="11.42578125" defaultRowHeight="12.75" x14ac:dyDescent="0.2"/>
  <cols>
    <col min="1" max="1" width="14.85546875" style="14" customWidth="1"/>
    <col min="2" max="2" width="13.42578125" style="14" customWidth="1"/>
    <col min="3" max="3" width="8.28515625" style="14" customWidth="1"/>
    <col min="4" max="4" width="11.7109375" style="3" customWidth="1"/>
    <col min="5" max="5" width="9.5703125" style="3" customWidth="1"/>
    <col min="6" max="6" width="11.140625" style="3" customWidth="1"/>
    <col min="7" max="7" width="10.7109375" style="3" customWidth="1"/>
    <col min="8" max="8" width="10.85546875" style="3" customWidth="1"/>
    <col min="9" max="9" width="26.7109375" style="3" customWidth="1"/>
    <col min="10" max="10" width="15" style="3" customWidth="1"/>
    <col min="11" max="11" width="12.140625" style="3" customWidth="1"/>
    <col min="12" max="12" width="3.42578125" style="3" customWidth="1"/>
    <col min="13" max="13" width="15.5703125" style="3" customWidth="1"/>
    <col min="14" max="14" width="11.5703125" style="3" customWidth="1"/>
    <col min="15" max="15" width="8" style="3" customWidth="1"/>
    <col min="16" max="16" width="11.85546875" style="3" customWidth="1"/>
    <col min="17" max="17" width="8.5703125" style="3" customWidth="1"/>
    <col min="18" max="18" width="10.42578125" style="3" customWidth="1"/>
    <col min="19" max="19" width="10.85546875" style="3" customWidth="1"/>
    <col min="20" max="21" width="10.140625" style="3" customWidth="1"/>
    <col min="22" max="22" width="13.28515625" style="3" customWidth="1"/>
    <col min="23" max="23" width="10.42578125" style="3" customWidth="1"/>
    <col min="24" max="24" width="2.42578125" style="3" customWidth="1"/>
    <col min="25" max="25" width="16.7109375" style="3" customWidth="1"/>
    <col min="26" max="33" width="11.42578125" style="3"/>
    <col min="34" max="34" width="15" style="3" customWidth="1"/>
    <col min="35" max="16384" width="11.42578125" style="3"/>
  </cols>
  <sheetData>
    <row r="1" spans="1:13" ht="15.95" customHeight="1" x14ac:dyDescent="0.2">
      <c r="A1" s="1"/>
      <c r="B1" s="1"/>
      <c r="C1" s="1"/>
      <c r="D1" s="2"/>
      <c r="E1" s="33" t="s">
        <v>59</v>
      </c>
      <c r="G1" s="2"/>
      <c r="H1" s="2"/>
      <c r="I1" s="2"/>
      <c r="J1" s="2"/>
    </row>
    <row r="2" spans="1:13" ht="15.95" customHeight="1" x14ac:dyDescent="0.2">
      <c r="A2" s="1"/>
      <c r="B2" s="1"/>
      <c r="C2" s="1"/>
      <c r="D2" s="2"/>
      <c r="E2" s="34" t="s">
        <v>60</v>
      </c>
      <c r="G2" s="2"/>
      <c r="H2" s="2"/>
      <c r="I2" s="2"/>
      <c r="J2" s="2"/>
    </row>
    <row r="3" spans="1:13" ht="15.95" customHeight="1" x14ac:dyDescent="0.2">
      <c r="A3" s="4"/>
      <c r="B3" s="4"/>
      <c r="C3" s="4"/>
      <c r="E3" s="120" t="s">
        <v>79</v>
      </c>
      <c r="F3" s="121"/>
      <c r="G3" s="66"/>
      <c r="H3" s="66"/>
      <c r="I3" s="66"/>
      <c r="J3" s="66"/>
      <c r="L3" s="5"/>
      <c r="M3" s="5"/>
    </row>
    <row r="4" spans="1:13" ht="15.95" customHeight="1" x14ac:dyDescent="0.2">
      <c r="A4" s="4"/>
      <c r="B4" s="4"/>
      <c r="C4" s="4"/>
      <c r="F4" s="34"/>
      <c r="L4" s="5"/>
      <c r="M4" s="5"/>
    </row>
    <row r="5" spans="1:13" ht="20.100000000000001" customHeight="1" x14ac:dyDescent="0.2">
      <c r="A5" s="4" t="s">
        <v>43</v>
      </c>
      <c r="B5" s="38">
        <v>1</v>
      </c>
      <c r="C5" s="4" t="s">
        <v>44</v>
      </c>
      <c r="D5" s="45"/>
      <c r="F5" s="4" t="s">
        <v>45</v>
      </c>
      <c r="G5" s="39"/>
      <c r="I5" s="37" t="s">
        <v>62</v>
      </c>
      <c r="J5" s="63" t="e">
        <f>I26+I33+I42+I49</f>
        <v>#DIV/0!</v>
      </c>
      <c r="K5" s="36"/>
      <c r="L5" s="9"/>
    </row>
    <row r="6" spans="1:13" ht="20.100000000000001" customHeight="1" x14ac:dyDescent="0.2">
      <c r="A6" s="4" t="s">
        <v>58</v>
      </c>
      <c r="B6" s="4"/>
      <c r="C6" s="42"/>
      <c r="D6" s="7"/>
      <c r="E6" s="6"/>
      <c r="F6" s="6"/>
      <c r="G6" s="15"/>
      <c r="H6" s="6"/>
      <c r="I6" s="37" t="s">
        <v>57</v>
      </c>
      <c r="J6" s="64">
        <f>I24+I33+I42+I49</f>
        <v>0</v>
      </c>
      <c r="K6" s="35"/>
      <c r="L6" s="9"/>
    </row>
    <row r="7" spans="1:13" ht="16.5" customHeight="1" x14ac:dyDescent="0.2">
      <c r="A7" s="144" t="s">
        <v>63</v>
      </c>
      <c r="B7" s="144"/>
      <c r="C7" s="50"/>
      <c r="D7" s="40"/>
      <c r="E7" s="8"/>
      <c r="F7" s="8"/>
      <c r="G7" s="8"/>
      <c r="H7" s="8"/>
      <c r="I7" s="6"/>
      <c r="J7" s="6"/>
      <c r="K7" s="36"/>
      <c r="L7" s="9"/>
    </row>
    <row r="8" spans="1:13" ht="20.100000000000001" customHeight="1" x14ac:dyDescent="0.2">
      <c r="G8" s="43"/>
      <c r="H8" s="44"/>
      <c r="L8" s="5"/>
    </row>
    <row r="9" spans="1:13" ht="20.100000000000001" customHeight="1" x14ac:dyDescent="0.2">
      <c r="A9" s="51" t="s">
        <v>64</v>
      </c>
      <c r="B9" s="5"/>
      <c r="C9" s="5"/>
      <c r="D9" s="5"/>
      <c r="J9" s="5"/>
      <c r="L9" s="5"/>
    </row>
    <row r="10" spans="1:13" ht="20.100000000000001" customHeight="1" x14ac:dyDescent="0.2">
      <c r="A10" s="3" t="s">
        <v>0</v>
      </c>
      <c r="B10" s="41"/>
      <c r="K10" s="4"/>
      <c r="L10" s="9"/>
    </row>
    <row r="11" spans="1:13" ht="20.100000000000001" customHeight="1" x14ac:dyDescent="0.2">
      <c r="A11" s="3" t="s">
        <v>1</v>
      </c>
      <c r="B11" s="52"/>
      <c r="J11" s="10"/>
      <c r="K11" s="4"/>
      <c r="L11" s="9"/>
    </row>
    <row r="12" spans="1:13" ht="20.100000000000001" customHeight="1" x14ac:dyDescent="0.2">
      <c r="A12" s="3" t="s">
        <v>7</v>
      </c>
      <c r="B12" s="53"/>
      <c r="K12" s="5"/>
      <c r="L12" s="9"/>
    </row>
    <row r="13" spans="1:13" ht="20.100000000000001" customHeight="1" x14ac:dyDescent="0.2">
      <c r="A13" s="3" t="s">
        <v>28</v>
      </c>
      <c r="B13" s="54"/>
      <c r="D13" s="12"/>
      <c r="J13" s="5"/>
    </row>
    <row r="14" spans="1:13" ht="20.100000000000001" customHeight="1" x14ac:dyDescent="0.2">
      <c r="A14" s="3" t="s">
        <v>29</v>
      </c>
      <c r="B14" s="53"/>
      <c r="J14" s="4"/>
      <c r="K14" s="4"/>
      <c r="L14" s="9"/>
    </row>
    <row r="15" spans="1:13" ht="19.5" customHeight="1" x14ac:dyDescent="0.2">
      <c r="A15" s="3" t="s">
        <v>30</v>
      </c>
      <c r="B15" s="55"/>
      <c r="C15" s="67" t="str">
        <f>IF(B15&lt;0.1*B14,"&lt; 10% Nº PLAZAS GARAJE"," ")</f>
        <v xml:space="preserve"> </v>
      </c>
      <c r="D15" s="66"/>
      <c r="J15" s="4"/>
      <c r="K15" s="35"/>
      <c r="L15" s="9"/>
    </row>
    <row r="16" spans="1:13" ht="10.5" customHeight="1" x14ac:dyDescent="0.2">
      <c r="E16" s="145"/>
      <c r="F16" s="145"/>
      <c r="G16" s="5"/>
      <c r="J16" s="4"/>
      <c r="K16" s="36"/>
      <c r="L16" s="9"/>
    </row>
    <row r="17" spans="1:12" ht="23.25" customHeight="1" x14ac:dyDescent="0.2">
      <c r="A17" s="4" t="s">
        <v>14</v>
      </c>
      <c r="B17" s="3"/>
      <c r="C17" s="3"/>
      <c r="K17" s="4"/>
      <c r="L17" s="9"/>
    </row>
    <row r="18" spans="1:12" ht="25.5" x14ac:dyDescent="0.2">
      <c r="A18" s="151" t="s">
        <v>46</v>
      </c>
      <c r="B18" s="152"/>
      <c r="C18" s="17" t="s">
        <v>36</v>
      </c>
      <c r="D18" s="17" t="s">
        <v>10</v>
      </c>
      <c r="E18" s="17" t="s">
        <v>35</v>
      </c>
      <c r="F18" s="18" t="s">
        <v>32</v>
      </c>
      <c r="G18" s="18" t="s">
        <v>34</v>
      </c>
      <c r="H18" s="17" t="s">
        <v>12</v>
      </c>
      <c r="I18" s="18" t="s">
        <v>11</v>
      </c>
      <c r="J18" s="18" t="s">
        <v>40</v>
      </c>
    </row>
    <row r="19" spans="1:12" x14ac:dyDescent="0.2">
      <c r="A19" s="146" t="s">
        <v>49</v>
      </c>
      <c r="B19" s="147"/>
      <c r="C19" s="45"/>
      <c r="D19" s="46"/>
      <c r="E19" s="47"/>
      <c r="F19" s="45"/>
      <c r="G19" s="48"/>
      <c r="H19" s="48"/>
      <c r="I19" s="49"/>
      <c r="J19" s="62" t="str">
        <f>IF(I19=0,"", IF(I19&lt;5.75,"Error potencia",IF(I19&lt;9.2,"BASICA","ELEVADA")))</f>
        <v/>
      </c>
      <c r="K19" s="13" t="str">
        <f t="shared" ref="K19:K23" si="0">IF(ISBLANK(I19),"",IF(I19&lt;5.75,"&lt; 5,75 kw Basica "," "))</f>
        <v/>
      </c>
      <c r="L19" s="9"/>
    </row>
    <row r="20" spans="1:12" x14ac:dyDescent="0.2">
      <c r="A20" s="146" t="s">
        <v>50</v>
      </c>
      <c r="B20" s="147"/>
      <c r="C20" s="45"/>
      <c r="D20" s="46"/>
      <c r="E20" s="47"/>
      <c r="F20" s="45"/>
      <c r="G20" s="48"/>
      <c r="H20" s="48"/>
      <c r="I20" s="49"/>
      <c r="J20" s="62" t="str">
        <f t="shared" ref="J20:J23" si="1">IF(I20=0,"", IF(I20&lt;5.75,"Error potencia",IF(I20&lt;9.2,"BASICA","ELEVADA")))</f>
        <v/>
      </c>
      <c r="K20" s="13" t="str">
        <f t="shared" si="0"/>
        <v/>
      </c>
      <c r="L20" s="16"/>
    </row>
    <row r="21" spans="1:12" x14ac:dyDescent="0.2">
      <c r="A21" s="146"/>
      <c r="B21" s="147"/>
      <c r="C21" s="45"/>
      <c r="D21" s="46"/>
      <c r="E21" s="47"/>
      <c r="F21" s="45"/>
      <c r="G21" s="48"/>
      <c r="H21" s="48"/>
      <c r="I21" s="49"/>
      <c r="J21" s="62" t="str">
        <f t="shared" si="1"/>
        <v/>
      </c>
      <c r="K21" s="13" t="str">
        <f t="shared" si="0"/>
        <v/>
      </c>
      <c r="L21" s="16"/>
    </row>
    <row r="22" spans="1:12" x14ac:dyDescent="0.2">
      <c r="A22" s="146"/>
      <c r="B22" s="147"/>
      <c r="C22" s="45"/>
      <c r="D22" s="46"/>
      <c r="E22" s="47"/>
      <c r="F22" s="45"/>
      <c r="G22" s="48"/>
      <c r="H22" s="48"/>
      <c r="I22" s="49"/>
      <c r="J22" s="62" t="str">
        <f t="shared" si="1"/>
        <v/>
      </c>
      <c r="K22" s="13" t="str">
        <f t="shared" si="0"/>
        <v/>
      </c>
      <c r="L22" s="5"/>
    </row>
    <row r="23" spans="1:12" x14ac:dyDescent="0.2">
      <c r="A23" s="153" t="s">
        <v>65</v>
      </c>
      <c r="B23" s="154"/>
      <c r="C23" s="20"/>
      <c r="D23" s="21"/>
      <c r="E23" s="22"/>
      <c r="F23" s="45"/>
      <c r="G23" s="23"/>
      <c r="H23" s="23"/>
      <c r="I23" s="11"/>
      <c r="J23" s="62" t="str">
        <f t="shared" si="1"/>
        <v/>
      </c>
      <c r="K23" s="13" t="str">
        <f t="shared" si="0"/>
        <v/>
      </c>
      <c r="L23" s="5"/>
    </row>
    <row r="24" spans="1:12" ht="20.100000000000001" customHeight="1" x14ac:dyDescent="0.2">
      <c r="A24" s="3"/>
      <c r="B24" s="3"/>
      <c r="C24" s="3"/>
      <c r="H24" s="24" t="s">
        <v>17</v>
      </c>
      <c r="I24" s="65">
        <f>SUM(I19:I23)</f>
        <v>0</v>
      </c>
      <c r="L24" s="9"/>
    </row>
    <row r="25" spans="1:12" x14ac:dyDescent="0.2">
      <c r="A25" s="3"/>
      <c r="B25" s="3"/>
      <c r="C25" s="3"/>
      <c r="H25" s="24" t="s">
        <v>15</v>
      </c>
      <c r="I25" s="65" t="e">
        <f>IF(B12&lt;22,VLOOKUP(B12,Datos!A2:B22,2),15.3+(B12-21)*0.5)</f>
        <v>#N/A</v>
      </c>
      <c r="K25" s="19"/>
    </row>
    <row r="26" spans="1:12" x14ac:dyDescent="0.2">
      <c r="A26" s="3"/>
      <c r="B26" s="3"/>
      <c r="C26" s="3"/>
      <c r="H26" s="24" t="s">
        <v>16</v>
      </c>
      <c r="I26" s="65" t="e">
        <f>AVERAGE(I19:I23)*I25</f>
        <v>#DIV/0!</v>
      </c>
    </row>
    <row r="27" spans="1:12" x14ac:dyDescent="0.2">
      <c r="A27" s="4" t="s">
        <v>19</v>
      </c>
      <c r="B27" s="3"/>
      <c r="C27" s="3"/>
      <c r="K27" s="13" t="str">
        <f>IF(ISBLANK(I20),"",IF(I20&lt;5.75,"&lt; 5,75 kw Basica "," "))</f>
        <v/>
      </c>
    </row>
    <row r="28" spans="1:12" ht="25.5" x14ac:dyDescent="0.2">
      <c r="A28" s="151" t="s">
        <v>46</v>
      </c>
      <c r="B28" s="152"/>
      <c r="C28" s="151" t="s">
        <v>48</v>
      </c>
      <c r="D28" s="155"/>
      <c r="E28" s="152"/>
      <c r="F28" s="18" t="s">
        <v>32</v>
      </c>
      <c r="G28" s="18" t="s">
        <v>34</v>
      </c>
      <c r="H28" s="17" t="s">
        <v>12</v>
      </c>
      <c r="I28" s="18" t="s">
        <v>11</v>
      </c>
      <c r="J28" s="18" t="s">
        <v>20</v>
      </c>
      <c r="K28" s="13" t="str">
        <f>IF(ISBLANK(I21),"",IF(I21&lt;5.75,"&lt; 5,75 kw Basica "," "))</f>
        <v/>
      </c>
    </row>
    <row r="29" spans="1:12" x14ac:dyDescent="0.2">
      <c r="A29" s="146" t="s">
        <v>51</v>
      </c>
      <c r="B29" s="147"/>
      <c r="C29" s="148" t="s">
        <v>5</v>
      </c>
      <c r="D29" s="149"/>
      <c r="E29" s="150"/>
      <c r="F29" s="45"/>
      <c r="G29" s="48"/>
      <c r="H29" s="48"/>
      <c r="I29" s="49"/>
      <c r="J29" s="49"/>
      <c r="K29" s="67" t="str">
        <f>IF(ISBLANK(I29),"",IF(I29&lt;3.45,"&lt;3,45 kW",IF(I29&lt;J29*0.1," &lt;100 W/m2","")))</f>
        <v/>
      </c>
    </row>
    <row r="30" spans="1:12" x14ac:dyDescent="0.2">
      <c r="A30" s="146" t="s">
        <v>51</v>
      </c>
      <c r="B30" s="147"/>
      <c r="C30" s="148" t="s">
        <v>6</v>
      </c>
      <c r="D30" s="149"/>
      <c r="E30" s="150"/>
      <c r="F30" s="45"/>
      <c r="G30" s="48"/>
      <c r="H30" s="48"/>
      <c r="I30" s="49"/>
      <c r="J30" s="49"/>
      <c r="K30" s="67" t="str">
        <f>IF(ISBLANK(I30),"",IF(I30&lt;3.45,"&lt;3,45 kW",IF(I30&lt;J30*0.1," &lt;100 W/m2","")))</f>
        <v/>
      </c>
    </row>
    <row r="31" spans="1:12" x14ac:dyDescent="0.2">
      <c r="A31" s="146"/>
      <c r="B31" s="147"/>
      <c r="C31" s="148"/>
      <c r="D31" s="149"/>
      <c r="E31" s="150"/>
      <c r="F31" s="45"/>
      <c r="G31" s="48"/>
      <c r="H31" s="48"/>
      <c r="I31" s="49"/>
      <c r="J31" s="49"/>
      <c r="K31" s="67" t="str">
        <f>IF(ISBLANK(I31),"",IF(I31&lt;3.45,"&lt;3,45 kW",IF(I31&lt;J31*0.1," &lt;100 W/m2","")))</f>
        <v/>
      </c>
    </row>
    <row r="32" spans="1:12" ht="13.5" thickBot="1" x14ac:dyDescent="0.25">
      <c r="A32" s="153" t="s">
        <v>65</v>
      </c>
      <c r="B32" s="154"/>
      <c r="C32" s="161"/>
      <c r="D32" s="162"/>
      <c r="E32" s="163"/>
      <c r="F32" s="45"/>
      <c r="G32" s="23"/>
      <c r="H32" s="23"/>
      <c r="I32" s="26"/>
      <c r="J32" s="11"/>
      <c r="K32" s="66"/>
    </row>
    <row r="33" spans="1:12" x14ac:dyDescent="0.2">
      <c r="A33" s="3"/>
      <c r="B33" s="3"/>
      <c r="C33" s="3"/>
      <c r="G33" s="3" t="s">
        <v>37</v>
      </c>
      <c r="I33" s="66">
        <f>SUM(I29:I32)</f>
        <v>0</v>
      </c>
    </row>
    <row r="34" spans="1:12" ht="20.100000000000001" customHeight="1" x14ac:dyDescent="0.2">
      <c r="A34" s="4" t="s">
        <v>21</v>
      </c>
      <c r="B34" s="3"/>
      <c r="C34" s="3"/>
    </row>
    <row r="35" spans="1:12" ht="25.5" x14ac:dyDescent="0.2">
      <c r="A35" s="151" t="s">
        <v>46</v>
      </c>
      <c r="B35" s="152"/>
      <c r="C35" s="164" t="s">
        <v>47</v>
      </c>
      <c r="D35" s="165"/>
      <c r="E35" s="166"/>
      <c r="F35" s="18" t="s">
        <v>32</v>
      </c>
      <c r="G35" s="18" t="s">
        <v>34</v>
      </c>
      <c r="H35" s="17" t="s">
        <v>12</v>
      </c>
      <c r="I35" s="18" t="s">
        <v>11</v>
      </c>
      <c r="L35" s="25"/>
    </row>
    <row r="36" spans="1:12" x14ac:dyDescent="0.2">
      <c r="A36" s="156" t="s">
        <v>92</v>
      </c>
      <c r="B36" s="157"/>
      <c r="C36" s="158" t="s">
        <v>9</v>
      </c>
      <c r="D36" s="159"/>
      <c r="E36" s="160"/>
      <c r="F36" s="45"/>
      <c r="G36" s="48"/>
      <c r="H36" s="48"/>
      <c r="I36" s="49"/>
    </row>
    <row r="37" spans="1:12" x14ac:dyDescent="0.2">
      <c r="A37" s="156" t="s">
        <v>93</v>
      </c>
      <c r="B37" s="157"/>
      <c r="C37" s="158" t="s">
        <v>94</v>
      </c>
      <c r="D37" s="159"/>
      <c r="E37" s="160"/>
      <c r="F37" s="45"/>
      <c r="G37" s="48"/>
      <c r="H37" s="48"/>
      <c r="I37" s="49"/>
    </row>
    <row r="38" spans="1:12" x14ac:dyDescent="0.2">
      <c r="A38" s="56" t="s">
        <v>52</v>
      </c>
      <c r="B38" s="60"/>
      <c r="C38" s="57" t="s">
        <v>8</v>
      </c>
      <c r="D38" s="58"/>
      <c r="E38" s="59"/>
      <c r="F38" s="45"/>
      <c r="G38" s="48"/>
      <c r="H38" s="48"/>
      <c r="I38" s="49"/>
      <c r="L38" s="13" t="str">
        <f>IF(ISBLANK(I32),"",IF(I32&lt;3.45,"&lt;3,45 kW",IF(I32&lt;J32*0.1," &lt;100 W/m2","")))</f>
        <v/>
      </c>
    </row>
    <row r="39" spans="1:12" x14ac:dyDescent="0.2">
      <c r="A39" s="56" t="s">
        <v>52</v>
      </c>
      <c r="B39" s="60"/>
      <c r="C39" s="57" t="s">
        <v>3</v>
      </c>
      <c r="D39" s="58"/>
      <c r="E39" s="59"/>
      <c r="F39" s="45"/>
      <c r="G39" s="48"/>
      <c r="H39" s="48"/>
      <c r="I39" s="49"/>
    </row>
    <row r="40" spans="1:12" x14ac:dyDescent="0.2">
      <c r="A40" s="56" t="s">
        <v>52</v>
      </c>
      <c r="B40" s="60"/>
      <c r="C40" s="57" t="s">
        <v>4</v>
      </c>
      <c r="D40" s="58"/>
      <c r="E40" s="59"/>
      <c r="F40" s="45"/>
      <c r="G40" s="48"/>
      <c r="H40" s="48"/>
      <c r="I40" s="49"/>
    </row>
    <row r="41" spans="1:12" x14ac:dyDescent="0.2">
      <c r="A41" s="153" t="s">
        <v>65</v>
      </c>
      <c r="B41" s="154"/>
      <c r="C41" s="167"/>
      <c r="D41" s="168"/>
      <c r="E41" s="169"/>
      <c r="F41" s="45"/>
      <c r="G41" s="23"/>
      <c r="H41" s="23"/>
      <c r="I41" s="11"/>
    </row>
    <row r="42" spans="1:12" x14ac:dyDescent="0.2">
      <c r="A42" s="3"/>
      <c r="B42" s="3"/>
      <c r="C42" s="3"/>
      <c r="G42" s="3" t="s">
        <v>26</v>
      </c>
      <c r="I42" s="66">
        <f>SUM(I37:I41)</f>
        <v>0</v>
      </c>
    </row>
    <row r="43" spans="1:12" x14ac:dyDescent="0.2">
      <c r="A43" s="4" t="s">
        <v>2</v>
      </c>
      <c r="B43" s="3"/>
      <c r="C43" s="3"/>
    </row>
    <row r="44" spans="1:12" ht="25.5" x14ac:dyDescent="0.2">
      <c r="A44" s="151" t="s">
        <v>46</v>
      </c>
      <c r="B44" s="152"/>
      <c r="C44" s="151" t="s">
        <v>38</v>
      </c>
      <c r="D44" s="155"/>
      <c r="E44" s="27" t="s">
        <v>25</v>
      </c>
      <c r="F44" s="18" t="s">
        <v>32</v>
      </c>
      <c r="G44" s="18" t="s">
        <v>34</v>
      </c>
      <c r="H44" s="17" t="s">
        <v>12</v>
      </c>
      <c r="I44" s="18" t="s">
        <v>11</v>
      </c>
      <c r="J44" s="17" t="s">
        <v>20</v>
      </c>
    </row>
    <row r="45" spans="1:12" x14ac:dyDescent="0.2">
      <c r="A45" s="156" t="s">
        <v>55</v>
      </c>
      <c r="B45" s="157"/>
      <c r="C45" s="158" t="s">
        <v>23</v>
      </c>
      <c r="D45" s="160"/>
      <c r="E45" s="61"/>
      <c r="F45" s="45"/>
      <c r="G45" s="48"/>
      <c r="H45" s="48"/>
      <c r="I45" s="49"/>
      <c r="J45" s="47"/>
      <c r="K45" s="67" t="str">
        <f>IF(ISBLANK(I45),"",IF(I45&lt;J45*0.01,"&lt;10 W/m2",""))</f>
        <v/>
      </c>
    </row>
    <row r="46" spans="1:12" x14ac:dyDescent="0.2">
      <c r="A46" s="156" t="s">
        <v>55</v>
      </c>
      <c r="B46" s="157"/>
      <c r="C46" s="158" t="s">
        <v>24</v>
      </c>
      <c r="D46" s="160"/>
      <c r="E46" s="61"/>
      <c r="F46" s="45"/>
      <c r="G46" s="48"/>
      <c r="H46" s="48"/>
      <c r="I46" s="49"/>
      <c r="J46" s="47"/>
      <c r="K46" s="67" t="str">
        <f>IF(ISBLANK(I46),"",IF(I46&lt;J46*0.02," &lt;20 W/m2",""))</f>
        <v/>
      </c>
    </row>
    <row r="47" spans="1:12" x14ac:dyDescent="0.2">
      <c r="A47" s="156" t="s">
        <v>56</v>
      </c>
      <c r="B47" s="157"/>
      <c r="C47" s="158" t="s">
        <v>22</v>
      </c>
      <c r="D47" s="160"/>
      <c r="E47" s="61"/>
      <c r="F47" s="45"/>
      <c r="G47" s="48"/>
      <c r="H47" s="48"/>
      <c r="I47" s="49"/>
      <c r="J47" s="49"/>
      <c r="K47" s="67" t="str">
        <f>IF(I47&lt;3.68," &lt;3,68 KW","")</f>
        <v xml:space="preserve"> &lt;3,68 KW</v>
      </c>
    </row>
    <row r="48" spans="1:12" x14ac:dyDescent="0.2">
      <c r="A48" s="153" t="s">
        <v>65</v>
      </c>
      <c r="B48" s="154"/>
      <c r="C48" s="170"/>
      <c r="D48" s="170"/>
      <c r="E48" s="29"/>
      <c r="F48" s="45"/>
      <c r="G48" s="23"/>
      <c r="H48" s="28"/>
      <c r="I48" s="23"/>
      <c r="J48" s="11"/>
      <c r="K48" s="66"/>
    </row>
    <row r="49" spans="1:12" x14ac:dyDescent="0.2">
      <c r="G49" s="3" t="s">
        <v>27</v>
      </c>
      <c r="I49" s="66">
        <f>I45+I46+I47*E47</f>
        <v>0</v>
      </c>
    </row>
    <row r="50" spans="1:12" ht="20.100000000000001" customHeight="1" x14ac:dyDescent="0.2">
      <c r="A50" s="3"/>
      <c r="D50" s="30"/>
      <c r="E50" s="30"/>
      <c r="F50" s="30"/>
      <c r="G50" s="14"/>
      <c r="H50" s="30"/>
      <c r="I50" s="31"/>
      <c r="J50" s="32"/>
    </row>
    <row r="51" spans="1:12" ht="29.25" customHeight="1" x14ac:dyDescent="0.2">
      <c r="A51" s="3"/>
      <c r="D51" s="30"/>
      <c r="E51" s="30"/>
      <c r="F51" s="30"/>
      <c r="G51" s="14"/>
      <c r="H51" s="30"/>
      <c r="I51" s="31"/>
      <c r="J51" s="32"/>
      <c r="K51" s="19"/>
    </row>
    <row r="52" spans="1:12" x14ac:dyDescent="0.2">
      <c r="D52" s="16"/>
      <c r="E52" s="16"/>
      <c r="F52" s="16"/>
      <c r="G52" s="16"/>
      <c r="H52" s="16"/>
      <c r="I52" s="16"/>
      <c r="J52" s="16"/>
    </row>
    <row r="53" spans="1:12" x14ac:dyDescent="0.2">
      <c r="D53" s="16"/>
      <c r="E53" s="16"/>
      <c r="F53" s="16"/>
      <c r="G53" s="16"/>
      <c r="H53" s="16"/>
      <c r="I53" s="16"/>
      <c r="J53" s="16"/>
    </row>
    <row r="54" spans="1:12" x14ac:dyDescent="0.2">
      <c r="D54" s="16"/>
      <c r="E54" s="16"/>
      <c r="F54" s="16"/>
      <c r="G54" s="16"/>
      <c r="H54" s="16"/>
      <c r="I54" s="16"/>
      <c r="J54" s="16"/>
    </row>
    <row r="55" spans="1:12" x14ac:dyDescent="0.2">
      <c r="K55" s="13"/>
    </row>
    <row r="59" spans="1:12" x14ac:dyDescent="0.2">
      <c r="K59" s="16"/>
      <c r="L59" s="16"/>
    </row>
    <row r="60" spans="1:12" x14ac:dyDescent="0.2">
      <c r="K60" s="16"/>
      <c r="L60" s="16"/>
    </row>
    <row r="61" spans="1:12" x14ac:dyDescent="0.2">
      <c r="K61" s="16"/>
      <c r="L61" s="16"/>
    </row>
  </sheetData>
  <mergeCells count="36">
    <mergeCell ref="A48:B48"/>
    <mergeCell ref="C48:D48"/>
    <mergeCell ref="A45:B45"/>
    <mergeCell ref="C45:D45"/>
    <mergeCell ref="A46:B46"/>
    <mergeCell ref="C46:D46"/>
    <mergeCell ref="A47:B47"/>
    <mergeCell ref="C47:D47"/>
    <mergeCell ref="A36:B36"/>
    <mergeCell ref="C36:E36"/>
    <mergeCell ref="A41:B41"/>
    <mergeCell ref="A44:B44"/>
    <mergeCell ref="A31:B31"/>
    <mergeCell ref="C31:E31"/>
    <mergeCell ref="A32:B32"/>
    <mergeCell ref="C32:E32"/>
    <mergeCell ref="C44:D44"/>
    <mergeCell ref="A35:B35"/>
    <mergeCell ref="C35:E35"/>
    <mergeCell ref="A37:B37"/>
    <mergeCell ref="C37:E37"/>
    <mergeCell ref="C41:E41"/>
    <mergeCell ref="A7:B7"/>
    <mergeCell ref="E16:F16"/>
    <mergeCell ref="A30:B30"/>
    <mergeCell ref="C30:E30"/>
    <mergeCell ref="A18:B18"/>
    <mergeCell ref="A19:B19"/>
    <mergeCell ref="A20:B20"/>
    <mergeCell ref="A21:B21"/>
    <mergeCell ref="A22:B22"/>
    <mergeCell ref="A23:B23"/>
    <mergeCell ref="A28:B28"/>
    <mergeCell ref="C28:E28"/>
    <mergeCell ref="A29:B29"/>
    <mergeCell ref="C29:E29"/>
  </mergeCells>
  <printOptions gridLinesSet="0"/>
  <pageMargins left="0.23622047244094491" right="0.23622047244094491" top="0.23622047244094491" bottom="0.19685039370078741" header="0.23" footer="0.2"/>
  <pageSetup orientation="portrait" r:id="rId1"/>
  <headerFooter alignWithMargins="0">
    <oddHeader>&amp;R
&amp;C&amp;"Arial"&amp;8&amp;K000000INTERNAL&amp;1#</oddHeader>
    <oddFooter>Página &amp;P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BE67A6C3-76E0-450A-8576-13D37E704B94}">
          <x14:formula1>
            <xm:f>Datos!$D$2:$D$4</xm:f>
          </x14:formula1>
          <xm:sqref>F19:F23 F29:F32 F45:F48 D5 F36:F41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F6D76-45B4-4E0B-9ABB-AF17BDCE7445}">
  <sheetPr>
    <pageSetUpPr fitToPage="1"/>
  </sheetPr>
  <dimension ref="A1:M62"/>
  <sheetViews>
    <sheetView showGridLines="0" zoomScaleNormal="100" workbookViewId="0">
      <selection activeCell="B5" sqref="B5"/>
    </sheetView>
  </sheetViews>
  <sheetFormatPr baseColWidth="10" defaultColWidth="11.42578125" defaultRowHeight="12.75" x14ac:dyDescent="0.2"/>
  <cols>
    <col min="1" max="1" width="14.85546875" style="14" customWidth="1"/>
    <col min="2" max="2" width="13.42578125" style="14" customWidth="1"/>
    <col min="3" max="3" width="8.28515625" style="14" customWidth="1"/>
    <col min="4" max="4" width="11.7109375" style="3" customWidth="1"/>
    <col min="5" max="5" width="9.5703125" style="3" customWidth="1"/>
    <col min="6" max="6" width="11.140625" style="3" customWidth="1"/>
    <col min="7" max="7" width="10.7109375" style="3" customWidth="1"/>
    <col min="8" max="8" width="10.85546875" style="3" customWidth="1"/>
    <col min="9" max="9" width="26.7109375" style="3" customWidth="1"/>
    <col min="10" max="10" width="15" style="3" customWidth="1"/>
    <col min="11" max="11" width="12.140625" style="3" customWidth="1"/>
    <col min="12" max="12" width="3.42578125" style="3" customWidth="1"/>
    <col min="13" max="13" width="15.5703125" style="3" customWidth="1"/>
    <col min="14" max="14" width="11.5703125" style="3" customWidth="1"/>
    <col min="15" max="15" width="8" style="3" customWidth="1"/>
    <col min="16" max="16" width="11.85546875" style="3" customWidth="1"/>
    <col min="17" max="17" width="8.5703125" style="3" customWidth="1"/>
    <col min="18" max="18" width="10.42578125" style="3" customWidth="1"/>
    <col min="19" max="19" width="10.85546875" style="3" customWidth="1"/>
    <col min="20" max="21" width="10.140625" style="3" customWidth="1"/>
    <col min="22" max="22" width="13.28515625" style="3" customWidth="1"/>
    <col min="23" max="23" width="10.42578125" style="3" customWidth="1"/>
    <col min="24" max="24" width="2.42578125" style="3" customWidth="1"/>
    <col min="25" max="25" width="16.7109375" style="3" customWidth="1"/>
    <col min="26" max="33" width="11.42578125" style="3"/>
    <col min="34" max="34" width="15" style="3" customWidth="1"/>
    <col min="35" max="16384" width="11.42578125" style="3"/>
  </cols>
  <sheetData>
    <row r="1" spans="1:13" ht="15.95" customHeight="1" x14ac:dyDescent="0.2">
      <c r="A1" s="1"/>
      <c r="B1" s="1"/>
      <c r="C1" s="1"/>
      <c r="D1" s="2"/>
      <c r="E1" s="33" t="s">
        <v>59</v>
      </c>
      <c r="G1" s="2"/>
      <c r="H1" s="2"/>
      <c r="I1" s="2"/>
      <c r="J1" s="2"/>
    </row>
    <row r="2" spans="1:13" ht="15.95" customHeight="1" x14ac:dyDescent="0.2">
      <c r="A2" s="1"/>
      <c r="B2" s="1"/>
      <c r="C2" s="1"/>
      <c r="D2" s="2"/>
      <c r="E2" s="34" t="s">
        <v>60</v>
      </c>
      <c r="G2" s="2"/>
      <c r="H2" s="2"/>
      <c r="I2" s="2"/>
      <c r="J2" s="2"/>
    </row>
    <row r="3" spans="1:13" ht="15.95" customHeight="1" x14ac:dyDescent="0.2">
      <c r="A3" s="4"/>
      <c r="B3" s="4"/>
      <c r="C3" s="4"/>
      <c r="E3" s="120" t="s">
        <v>79</v>
      </c>
      <c r="F3" s="121"/>
      <c r="G3" s="66"/>
      <c r="H3" s="66"/>
      <c r="I3" s="66"/>
      <c r="J3" s="66"/>
      <c r="L3" s="5"/>
      <c r="M3" s="5"/>
    </row>
    <row r="4" spans="1:13" ht="15.95" customHeight="1" x14ac:dyDescent="0.2">
      <c r="A4" s="4"/>
      <c r="B4" s="4"/>
      <c r="C4" s="4"/>
      <c r="F4" s="34"/>
      <c r="L4" s="5"/>
      <c r="M4" s="5"/>
    </row>
    <row r="5" spans="1:13" ht="20.100000000000001" customHeight="1" x14ac:dyDescent="0.2">
      <c r="A5" s="4" t="s">
        <v>43</v>
      </c>
      <c r="B5" s="38">
        <v>2</v>
      </c>
      <c r="C5" s="4" t="s">
        <v>44</v>
      </c>
      <c r="D5" s="45"/>
      <c r="F5" s="4" t="s">
        <v>45</v>
      </c>
      <c r="G5" s="39"/>
      <c r="I5" s="37" t="s">
        <v>62</v>
      </c>
      <c r="J5" s="63" t="e">
        <f>I26+I33+I43+I50</f>
        <v>#DIV/0!</v>
      </c>
      <c r="K5" s="36"/>
      <c r="L5" s="9"/>
    </row>
    <row r="6" spans="1:13" ht="20.100000000000001" customHeight="1" x14ac:dyDescent="0.2">
      <c r="A6" s="4" t="s">
        <v>58</v>
      </c>
      <c r="B6" s="4"/>
      <c r="C6" s="42"/>
      <c r="D6" s="7"/>
      <c r="E6" s="6"/>
      <c r="F6" s="6"/>
      <c r="G6" s="15"/>
      <c r="H6" s="6"/>
      <c r="I6" s="37" t="s">
        <v>57</v>
      </c>
      <c r="J6" s="64">
        <f>I24+I33+I43+I50</f>
        <v>0</v>
      </c>
      <c r="K6" s="35"/>
      <c r="L6" s="9"/>
    </row>
    <row r="7" spans="1:13" ht="16.5" customHeight="1" x14ac:dyDescent="0.2">
      <c r="A7" s="144" t="s">
        <v>63</v>
      </c>
      <c r="B7" s="144"/>
      <c r="C7" s="50"/>
      <c r="D7" s="40"/>
      <c r="E7" s="8"/>
      <c r="F7" s="8"/>
      <c r="G7" s="8"/>
      <c r="H7" s="8"/>
      <c r="I7" s="6"/>
      <c r="J7" s="6"/>
      <c r="K7" s="36"/>
      <c r="L7" s="9"/>
    </row>
    <row r="8" spans="1:13" ht="20.100000000000001" customHeight="1" x14ac:dyDescent="0.2">
      <c r="G8" s="43"/>
      <c r="H8" s="44"/>
      <c r="L8" s="5"/>
    </row>
    <row r="9" spans="1:13" ht="20.100000000000001" customHeight="1" x14ac:dyDescent="0.2">
      <c r="A9" s="51" t="s">
        <v>64</v>
      </c>
      <c r="B9" s="5"/>
      <c r="C9" s="5"/>
      <c r="D9" s="5"/>
      <c r="J9" s="5"/>
      <c r="L9" s="5"/>
    </row>
    <row r="10" spans="1:13" ht="20.100000000000001" customHeight="1" x14ac:dyDescent="0.2">
      <c r="A10" s="3" t="s">
        <v>0</v>
      </c>
      <c r="B10" s="41"/>
      <c r="K10" s="4"/>
      <c r="L10" s="9"/>
    </row>
    <row r="11" spans="1:13" ht="20.100000000000001" customHeight="1" x14ac:dyDescent="0.2">
      <c r="A11" s="3" t="s">
        <v>1</v>
      </c>
      <c r="B11" s="52"/>
      <c r="J11" s="10"/>
      <c r="K11" s="4"/>
      <c r="L11" s="9"/>
    </row>
    <row r="12" spans="1:13" ht="20.100000000000001" customHeight="1" x14ac:dyDescent="0.2">
      <c r="A12" s="3" t="s">
        <v>7</v>
      </c>
      <c r="B12" s="53"/>
      <c r="K12" s="5"/>
      <c r="L12" s="9"/>
    </row>
    <row r="13" spans="1:13" ht="20.100000000000001" customHeight="1" x14ac:dyDescent="0.2">
      <c r="A13" s="3" t="s">
        <v>28</v>
      </c>
      <c r="B13" s="54"/>
      <c r="D13" s="12"/>
      <c r="J13" s="5"/>
    </row>
    <row r="14" spans="1:13" ht="20.100000000000001" customHeight="1" x14ac:dyDescent="0.2">
      <c r="A14" s="3" t="s">
        <v>29</v>
      </c>
      <c r="B14" s="53"/>
      <c r="J14" s="4"/>
      <c r="K14" s="4"/>
      <c r="L14" s="9"/>
    </row>
    <row r="15" spans="1:13" ht="19.5" customHeight="1" x14ac:dyDescent="0.2">
      <c r="A15" s="3" t="s">
        <v>30</v>
      </c>
      <c r="B15" s="55"/>
      <c r="C15" s="67" t="str">
        <f>IF(B15&lt;0.1*B14,"&lt; 10% Nº PLAZAS GARAJE"," ")</f>
        <v xml:space="preserve"> </v>
      </c>
      <c r="D15" s="66"/>
      <c r="J15" s="4"/>
      <c r="K15" s="35"/>
      <c r="L15" s="9"/>
    </row>
    <row r="16" spans="1:13" ht="10.5" customHeight="1" x14ac:dyDescent="0.2">
      <c r="E16" s="145"/>
      <c r="F16" s="145"/>
      <c r="G16" s="5"/>
      <c r="J16" s="4"/>
      <c r="K16" s="36"/>
      <c r="L16" s="9"/>
    </row>
    <row r="17" spans="1:12" ht="23.25" customHeight="1" x14ac:dyDescent="0.2">
      <c r="A17" s="4" t="s">
        <v>14</v>
      </c>
      <c r="B17" s="3"/>
      <c r="C17" s="3"/>
      <c r="K17" s="4"/>
      <c r="L17" s="9"/>
    </row>
    <row r="18" spans="1:12" ht="25.5" x14ac:dyDescent="0.2">
      <c r="A18" s="151" t="s">
        <v>46</v>
      </c>
      <c r="B18" s="152"/>
      <c r="C18" s="17" t="s">
        <v>36</v>
      </c>
      <c r="D18" s="17" t="s">
        <v>10</v>
      </c>
      <c r="E18" s="17" t="s">
        <v>35</v>
      </c>
      <c r="F18" s="18" t="s">
        <v>32</v>
      </c>
      <c r="G18" s="18" t="s">
        <v>34</v>
      </c>
      <c r="H18" s="17" t="s">
        <v>12</v>
      </c>
      <c r="I18" s="18" t="s">
        <v>11</v>
      </c>
      <c r="J18" s="18" t="s">
        <v>40</v>
      </c>
    </row>
    <row r="19" spans="1:12" x14ac:dyDescent="0.2">
      <c r="A19" s="146" t="s">
        <v>49</v>
      </c>
      <c r="B19" s="147"/>
      <c r="C19" s="45"/>
      <c r="D19" s="46"/>
      <c r="E19" s="47"/>
      <c r="F19" s="45"/>
      <c r="G19" s="48"/>
      <c r="H19" s="48"/>
      <c r="I19" s="49"/>
      <c r="J19" s="62" t="str">
        <f>IF(I19=0,"", IF(I19&lt;5.75,"Error potencia",IF(I19&lt;9.2,"BASICA","ELEVADA")))</f>
        <v/>
      </c>
      <c r="K19" s="13" t="str">
        <f t="shared" ref="K19:K23" si="0">IF(ISBLANK(I19),"",IF(I19&lt;5.75,"&lt; 5,75 kw Basica "," "))</f>
        <v/>
      </c>
      <c r="L19" s="9"/>
    </row>
    <row r="20" spans="1:12" x14ac:dyDescent="0.2">
      <c r="A20" s="146" t="s">
        <v>50</v>
      </c>
      <c r="B20" s="147"/>
      <c r="C20" s="45"/>
      <c r="D20" s="46"/>
      <c r="E20" s="47"/>
      <c r="F20" s="45"/>
      <c r="G20" s="48"/>
      <c r="H20" s="48"/>
      <c r="I20" s="49"/>
      <c r="J20" s="62" t="str">
        <f t="shared" ref="J20:J23" si="1">IF(I20=0,"", IF(I20&lt;5.75,"Error potencia",IF(I20&lt;9.2,"BASICA","ELEVADA")))</f>
        <v/>
      </c>
      <c r="K20" s="13" t="str">
        <f t="shared" si="0"/>
        <v/>
      </c>
      <c r="L20" s="16"/>
    </row>
    <row r="21" spans="1:12" x14ac:dyDescent="0.2">
      <c r="A21" s="146"/>
      <c r="B21" s="147"/>
      <c r="C21" s="45"/>
      <c r="D21" s="46"/>
      <c r="E21" s="47"/>
      <c r="F21" s="45"/>
      <c r="G21" s="48"/>
      <c r="H21" s="48"/>
      <c r="I21" s="49"/>
      <c r="J21" s="62" t="str">
        <f t="shared" si="1"/>
        <v/>
      </c>
      <c r="K21" s="13" t="str">
        <f t="shared" si="0"/>
        <v/>
      </c>
      <c r="L21" s="16"/>
    </row>
    <row r="22" spans="1:12" x14ac:dyDescent="0.2">
      <c r="A22" s="146"/>
      <c r="B22" s="147"/>
      <c r="C22" s="45"/>
      <c r="D22" s="46"/>
      <c r="E22" s="47"/>
      <c r="F22" s="45"/>
      <c r="G22" s="48"/>
      <c r="H22" s="48"/>
      <c r="I22" s="49"/>
      <c r="J22" s="62" t="str">
        <f t="shared" si="1"/>
        <v/>
      </c>
      <c r="K22" s="13" t="str">
        <f t="shared" si="0"/>
        <v/>
      </c>
      <c r="L22" s="5"/>
    </row>
    <row r="23" spans="1:12" x14ac:dyDescent="0.2">
      <c r="A23" s="153" t="s">
        <v>65</v>
      </c>
      <c r="B23" s="154"/>
      <c r="C23" s="20"/>
      <c r="D23" s="21"/>
      <c r="E23" s="22"/>
      <c r="F23" s="45"/>
      <c r="G23" s="23"/>
      <c r="H23" s="23"/>
      <c r="I23" s="11"/>
      <c r="J23" s="62" t="str">
        <f t="shared" si="1"/>
        <v/>
      </c>
      <c r="K23" s="13" t="str">
        <f t="shared" si="0"/>
        <v/>
      </c>
      <c r="L23" s="5"/>
    </row>
    <row r="24" spans="1:12" ht="20.100000000000001" customHeight="1" x14ac:dyDescent="0.2">
      <c r="A24" s="3"/>
      <c r="B24" s="3"/>
      <c r="C24" s="3"/>
      <c r="H24" s="24" t="s">
        <v>17</v>
      </c>
      <c r="I24" s="65">
        <f>SUM(I19:I23)</f>
        <v>0</v>
      </c>
      <c r="L24" s="9"/>
    </row>
    <row r="25" spans="1:12" x14ac:dyDescent="0.2">
      <c r="A25" s="3"/>
      <c r="B25" s="3"/>
      <c r="C25" s="3"/>
      <c r="H25" s="24" t="s">
        <v>15</v>
      </c>
      <c r="I25" s="65" t="e">
        <f>IF(B12&lt;22,VLOOKUP(B12,Datos!A2:B22,2),15.3+(B12-21)*0.5)</f>
        <v>#N/A</v>
      </c>
      <c r="K25" s="19"/>
    </row>
    <row r="26" spans="1:12" x14ac:dyDescent="0.2">
      <c r="A26" s="3"/>
      <c r="B26" s="3"/>
      <c r="C26" s="3"/>
      <c r="H26" s="24" t="s">
        <v>16</v>
      </c>
      <c r="I26" s="65" t="e">
        <f>AVERAGE(I19:I23)*I25</f>
        <v>#DIV/0!</v>
      </c>
    </row>
    <row r="27" spans="1:12" x14ac:dyDescent="0.2">
      <c r="A27" s="4" t="s">
        <v>19</v>
      </c>
      <c r="B27" s="3"/>
      <c r="C27" s="3"/>
      <c r="K27" s="13" t="str">
        <f>IF(ISBLANK(I20),"",IF(I20&lt;5.75,"&lt; 5,75 kw Basica "," "))</f>
        <v/>
      </c>
    </row>
    <row r="28" spans="1:12" ht="25.5" x14ac:dyDescent="0.2">
      <c r="A28" s="151" t="s">
        <v>46</v>
      </c>
      <c r="B28" s="152"/>
      <c r="C28" s="151" t="s">
        <v>48</v>
      </c>
      <c r="D28" s="155"/>
      <c r="E28" s="152"/>
      <c r="F28" s="18" t="s">
        <v>32</v>
      </c>
      <c r="G28" s="18" t="s">
        <v>34</v>
      </c>
      <c r="H28" s="17" t="s">
        <v>12</v>
      </c>
      <c r="I28" s="18" t="s">
        <v>11</v>
      </c>
      <c r="J28" s="18" t="s">
        <v>20</v>
      </c>
      <c r="K28" s="13" t="str">
        <f>IF(ISBLANK(I21),"",IF(I21&lt;5.75,"&lt; 5,75 kw Basica "," "))</f>
        <v/>
      </c>
    </row>
    <row r="29" spans="1:12" x14ac:dyDescent="0.2">
      <c r="A29" s="146" t="s">
        <v>51</v>
      </c>
      <c r="B29" s="147"/>
      <c r="C29" s="148" t="s">
        <v>5</v>
      </c>
      <c r="D29" s="149"/>
      <c r="E29" s="150"/>
      <c r="F29" s="45"/>
      <c r="G29" s="48"/>
      <c r="H29" s="48"/>
      <c r="I29" s="49"/>
      <c r="J29" s="49"/>
      <c r="K29" s="67" t="str">
        <f>IF(ISBLANK(I29),"",IF(I29&lt;3.45,"&lt;3,45 kW",IF(I29&lt;J29*0.1," &lt;100 W/m2","")))</f>
        <v/>
      </c>
    </row>
    <row r="30" spans="1:12" x14ac:dyDescent="0.2">
      <c r="A30" s="146" t="s">
        <v>51</v>
      </c>
      <c r="B30" s="147"/>
      <c r="C30" s="148" t="s">
        <v>6</v>
      </c>
      <c r="D30" s="149"/>
      <c r="E30" s="150"/>
      <c r="F30" s="45"/>
      <c r="G30" s="48"/>
      <c r="H30" s="48"/>
      <c r="I30" s="49"/>
      <c r="J30" s="49"/>
      <c r="K30" s="67" t="str">
        <f>IF(ISBLANK(I30),"",IF(I30&lt;3.45,"&lt;3,45 kW",IF(I30&lt;J30*0.1," &lt;100 W/m2","")))</f>
        <v/>
      </c>
    </row>
    <row r="31" spans="1:12" x14ac:dyDescent="0.2">
      <c r="A31" s="146"/>
      <c r="B31" s="147"/>
      <c r="C31" s="148"/>
      <c r="D31" s="149"/>
      <c r="E31" s="150"/>
      <c r="F31" s="45"/>
      <c r="G31" s="48"/>
      <c r="H31" s="48"/>
      <c r="I31" s="49"/>
      <c r="J31" s="49"/>
      <c r="K31" s="67" t="str">
        <f>IF(ISBLANK(I31),"",IF(I31&lt;3.45,"&lt;3,45 kW",IF(I31&lt;J31*0.1," &lt;100 W/m2","")))</f>
        <v/>
      </c>
    </row>
    <row r="32" spans="1:12" ht="13.5" thickBot="1" x14ac:dyDescent="0.25">
      <c r="A32" s="153" t="s">
        <v>65</v>
      </c>
      <c r="B32" s="154"/>
      <c r="C32" s="161"/>
      <c r="D32" s="162"/>
      <c r="E32" s="163"/>
      <c r="F32" s="45"/>
      <c r="G32" s="23"/>
      <c r="H32" s="23"/>
      <c r="I32" s="26"/>
      <c r="J32" s="11"/>
      <c r="K32" s="66"/>
    </row>
    <row r="33" spans="1:12" x14ac:dyDescent="0.2">
      <c r="A33" s="3"/>
      <c r="B33" s="3"/>
      <c r="C33" s="3"/>
      <c r="G33" s="3" t="s">
        <v>37</v>
      </c>
      <c r="I33" s="66">
        <f>SUM(I29:I32)</f>
        <v>0</v>
      </c>
    </row>
    <row r="34" spans="1:12" ht="20.100000000000001" customHeight="1" x14ac:dyDescent="0.2">
      <c r="A34" s="4" t="s">
        <v>21</v>
      </c>
      <c r="B34" s="3"/>
      <c r="C34" s="3"/>
    </row>
    <row r="35" spans="1:12" ht="25.5" x14ac:dyDescent="0.2">
      <c r="A35" s="151" t="s">
        <v>46</v>
      </c>
      <c r="B35" s="152"/>
      <c r="C35" s="164" t="s">
        <v>47</v>
      </c>
      <c r="D35" s="165"/>
      <c r="E35" s="166"/>
      <c r="F35" s="18" t="s">
        <v>32</v>
      </c>
      <c r="G35" s="18" t="s">
        <v>34</v>
      </c>
      <c r="H35" s="17" t="s">
        <v>12</v>
      </c>
      <c r="I35" s="18" t="s">
        <v>11</v>
      </c>
      <c r="L35" s="25"/>
    </row>
    <row r="36" spans="1:12" x14ac:dyDescent="0.2">
      <c r="A36" s="156" t="s">
        <v>54</v>
      </c>
      <c r="B36" s="157"/>
      <c r="C36" s="158" t="s">
        <v>84</v>
      </c>
      <c r="D36" s="159"/>
      <c r="E36" s="160"/>
      <c r="F36" s="45"/>
      <c r="G36" s="48"/>
      <c r="H36" s="48"/>
      <c r="I36" s="49"/>
    </row>
    <row r="37" spans="1:12" x14ac:dyDescent="0.2">
      <c r="A37" s="156" t="s">
        <v>53</v>
      </c>
      <c r="B37" s="157"/>
      <c r="C37" s="158" t="s">
        <v>39</v>
      </c>
      <c r="D37" s="159"/>
      <c r="E37" s="160"/>
      <c r="F37" s="45"/>
      <c r="G37" s="48"/>
      <c r="H37" s="48"/>
      <c r="I37" s="49"/>
    </row>
    <row r="38" spans="1:12" x14ac:dyDescent="0.2">
      <c r="A38" s="156" t="s">
        <v>52</v>
      </c>
      <c r="B38" s="157"/>
      <c r="C38" s="158" t="s">
        <v>9</v>
      </c>
      <c r="D38" s="159"/>
      <c r="E38" s="160"/>
      <c r="F38" s="45"/>
      <c r="G38" s="48"/>
      <c r="H38" s="48"/>
      <c r="I38" s="49"/>
    </row>
    <row r="39" spans="1:12" x14ac:dyDescent="0.2">
      <c r="A39" s="56" t="s">
        <v>52</v>
      </c>
      <c r="B39" s="60"/>
      <c r="C39" s="57" t="s">
        <v>8</v>
      </c>
      <c r="D39" s="58"/>
      <c r="E39" s="59"/>
      <c r="F39" s="45"/>
      <c r="G39" s="48"/>
      <c r="H39" s="48"/>
      <c r="I39" s="49"/>
      <c r="L39" s="13" t="str">
        <f>IF(ISBLANK(I32),"",IF(I32&lt;3.45,"&lt;3,45 kW",IF(I32&lt;J32*0.1," &lt;100 W/m2","")))</f>
        <v/>
      </c>
    </row>
    <row r="40" spans="1:12" x14ac:dyDescent="0.2">
      <c r="A40" s="56" t="s">
        <v>52</v>
      </c>
      <c r="B40" s="60"/>
      <c r="C40" s="57" t="s">
        <v>3</v>
      </c>
      <c r="D40" s="58"/>
      <c r="E40" s="59"/>
      <c r="F40" s="45"/>
      <c r="G40" s="48"/>
      <c r="H40" s="48"/>
      <c r="I40" s="49"/>
    </row>
    <row r="41" spans="1:12" x14ac:dyDescent="0.2">
      <c r="A41" s="56" t="s">
        <v>52</v>
      </c>
      <c r="B41" s="60"/>
      <c r="C41" s="57" t="s">
        <v>4</v>
      </c>
      <c r="D41" s="58"/>
      <c r="E41" s="59"/>
      <c r="F41" s="45"/>
      <c r="G41" s="48"/>
      <c r="H41" s="48"/>
      <c r="I41" s="49"/>
    </row>
    <row r="42" spans="1:12" x14ac:dyDescent="0.2">
      <c r="A42" s="153" t="s">
        <v>65</v>
      </c>
      <c r="B42" s="154"/>
      <c r="C42" s="167"/>
      <c r="D42" s="168"/>
      <c r="E42" s="169"/>
      <c r="F42" s="45"/>
      <c r="G42" s="23"/>
      <c r="H42" s="23"/>
      <c r="I42" s="11"/>
    </row>
    <row r="43" spans="1:12" x14ac:dyDescent="0.2">
      <c r="A43" s="3"/>
      <c r="B43" s="3"/>
      <c r="C43" s="3"/>
      <c r="G43" s="3" t="s">
        <v>26</v>
      </c>
      <c r="I43" s="66">
        <f>SUM(I38:I42)</f>
        <v>0</v>
      </c>
    </row>
    <row r="44" spans="1:12" x14ac:dyDescent="0.2">
      <c r="A44" s="4" t="s">
        <v>2</v>
      </c>
      <c r="B44" s="3"/>
      <c r="C44" s="3"/>
    </row>
    <row r="45" spans="1:12" ht="25.5" x14ac:dyDescent="0.2">
      <c r="A45" s="151" t="s">
        <v>46</v>
      </c>
      <c r="B45" s="152"/>
      <c r="C45" s="151" t="s">
        <v>38</v>
      </c>
      <c r="D45" s="155"/>
      <c r="E45" s="27" t="s">
        <v>25</v>
      </c>
      <c r="F45" s="18" t="s">
        <v>32</v>
      </c>
      <c r="G45" s="18" t="s">
        <v>34</v>
      </c>
      <c r="H45" s="17" t="s">
        <v>12</v>
      </c>
      <c r="I45" s="18" t="s">
        <v>11</v>
      </c>
      <c r="J45" s="17" t="s">
        <v>20</v>
      </c>
    </row>
    <row r="46" spans="1:12" x14ac:dyDescent="0.2">
      <c r="A46" s="156" t="s">
        <v>55</v>
      </c>
      <c r="B46" s="157"/>
      <c r="C46" s="158" t="s">
        <v>23</v>
      </c>
      <c r="D46" s="160"/>
      <c r="E46" s="61"/>
      <c r="F46" s="45"/>
      <c r="G46" s="48"/>
      <c r="H46" s="48"/>
      <c r="I46" s="49"/>
      <c r="J46" s="47"/>
      <c r="K46" s="67" t="str">
        <f>IF(ISBLANK(I46),"",IF(I46&lt;J46*0.01,"&lt;10 W/m2",""))</f>
        <v/>
      </c>
    </row>
    <row r="47" spans="1:12" x14ac:dyDescent="0.2">
      <c r="A47" s="156" t="s">
        <v>55</v>
      </c>
      <c r="B47" s="157"/>
      <c r="C47" s="158" t="s">
        <v>24</v>
      </c>
      <c r="D47" s="160"/>
      <c r="E47" s="61"/>
      <c r="F47" s="45"/>
      <c r="G47" s="48"/>
      <c r="H47" s="48"/>
      <c r="I47" s="49"/>
      <c r="J47" s="47"/>
      <c r="K47" s="67" t="str">
        <f>IF(ISBLANK(I47),"",IF(I47&lt;J47*0.02," &lt;20 W/m2",""))</f>
        <v/>
      </c>
    </row>
    <row r="48" spans="1:12" x14ac:dyDescent="0.2">
      <c r="A48" s="156" t="s">
        <v>56</v>
      </c>
      <c r="B48" s="157"/>
      <c r="C48" s="158" t="s">
        <v>22</v>
      </c>
      <c r="D48" s="160"/>
      <c r="E48" s="61"/>
      <c r="F48" s="45"/>
      <c r="G48" s="48"/>
      <c r="H48" s="48"/>
      <c r="I48" s="49"/>
      <c r="J48" s="49"/>
      <c r="K48" s="67" t="str">
        <f>IF(I48&lt;3.68," &lt;3,68 KW","")</f>
        <v xml:space="preserve"> &lt;3,68 KW</v>
      </c>
    </row>
    <row r="49" spans="1:12" x14ac:dyDescent="0.2">
      <c r="A49" s="153" t="s">
        <v>65</v>
      </c>
      <c r="B49" s="154"/>
      <c r="C49" s="170"/>
      <c r="D49" s="170"/>
      <c r="E49" s="29"/>
      <c r="F49" s="45"/>
      <c r="G49" s="23"/>
      <c r="H49" s="28"/>
      <c r="I49" s="23"/>
      <c r="J49" s="11"/>
      <c r="K49" s="66"/>
    </row>
    <row r="50" spans="1:12" x14ac:dyDescent="0.2">
      <c r="G50" s="3" t="s">
        <v>27</v>
      </c>
      <c r="I50" s="66">
        <f>I46+I47+I48*E48</f>
        <v>0</v>
      </c>
    </row>
    <row r="51" spans="1:12" ht="20.100000000000001" customHeight="1" x14ac:dyDescent="0.2">
      <c r="A51" s="3"/>
      <c r="D51" s="30"/>
      <c r="E51" s="30"/>
      <c r="F51" s="30"/>
      <c r="G51" s="14"/>
      <c r="H51" s="30"/>
      <c r="I51" s="31"/>
      <c r="J51" s="32"/>
    </row>
    <row r="52" spans="1:12" ht="29.25" customHeight="1" x14ac:dyDescent="0.2">
      <c r="A52" s="3"/>
      <c r="D52" s="30"/>
      <c r="E52" s="30"/>
      <c r="F52" s="30"/>
      <c r="G52" s="14"/>
      <c r="H52" s="30"/>
      <c r="I52" s="31"/>
      <c r="J52" s="32"/>
      <c r="K52" s="19"/>
    </row>
    <row r="53" spans="1:12" x14ac:dyDescent="0.2">
      <c r="D53" s="16"/>
      <c r="E53" s="16"/>
      <c r="F53" s="16"/>
      <c r="G53" s="16"/>
      <c r="H53" s="16"/>
      <c r="I53" s="16"/>
      <c r="J53" s="16"/>
    </row>
    <row r="54" spans="1:12" x14ac:dyDescent="0.2">
      <c r="D54" s="16"/>
      <c r="E54" s="16"/>
      <c r="F54" s="16"/>
      <c r="G54" s="16"/>
      <c r="H54" s="16"/>
      <c r="I54" s="16"/>
      <c r="J54" s="16"/>
    </row>
    <row r="55" spans="1:12" x14ac:dyDescent="0.2">
      <c r="D55" s="16"/>
      <c r="E55" s="16"/>
      <c r="F55" s="16"/>
      <c r="G55" s="16"/>
      <c r="H55" s="16"/>
      <c r="I55" s="16"/>
      <c r="J55" s="16"/>
    </row>
    <row r="56" spans="1:12" x14ac:dyDescent="0.2">
      <c r="K56" s="13"/>
    </row>
    <row r="60" spans="1:12" x14ac:dyDescent="0.2">
      <c r="K60" s="16"/>
      <c r="L60" s="16"/>
    </row>
    <row r="61" spans="1:12" x14ac:dyDescent="0.2">
      <c r="K61" s="16"/>
      <c r="L61" s="16"/>
    </row>
    <row r="62" spans="1:12" x14ac:dyDescent="0.2">
      <c r="K62" s="16"/>
      <c r="L62" s="16"/>
    </row>
  </sheetData>
  <mergeCells count="38">
    <mergeCell ref="A49:B49"/>
    <mergeCell ref="C49:D49"/>
    <mergeCell ref="A46:B46"/>
    <mergeCell ref="C46:D46"/>
    <mergeCell ref="A47:B47"/>
    <mergeCell ref="C47:D47"/>
    <mergeCell ref="A48:B48"/>
    <mergeCell ref="C48:D48"/>
    <mergeCell ref="A38:B38"/>
    <mergeCell ref="C38:E38"/>
    <mergeCell ref="A42:B42"/>
    <mergeCell ref="C42:E42"/>
    <mergeCell ref="A45:B45"/>
    <mergeCell ref="C45:D45"/>
    <mergeCell ref="A35:B35"/>
    <mergeCell ref="C35:E35"/>
    <mergeCell ref="A36:B36"/>
    <mergeCell ref="C36:E36"/>
    <mergeCell ref="A37:B37"/>
    <mergeCell ref="C37:E37"/>
    <mergeCell ref="A30:B30"/>
    <mergeCell ref="C30:E30"/>
    <mergeCell ref="A31:B31"/>
    <mergeCell ref="C31:E31"/>
    <mergeCell ref="A32:B32"/>
    <mergeCell ref="C32:E32"/>
    <mergeCell ref="A22:B22"/>
    <mergeCell ref="A23:B23"/>
    <mergeCell ref="A28:B28"/>
    <mergeCell ref="C28:E28"/>
    <mergeCell ref="A29:B29"/>
    <mergeCell ref="C29:E29"/>
    <mergeCell ref="A21:B21"/>
    <mergeCell ref="A7:B7"/>
    <mergeCell ref="E16:F16"/>
    <mergeCell ref="A18:B18"/>
    <mergeCell ref="A19:B19"/>
    <mergeCell ref="A20:B20"/>
  </mergeCells>
  <printOptions gridLinesSet="0"/>
  <pageMargins left="0.23622047244094491" right="0.23622047244094491" top="0.23622047244094491" bottom="0.19685039370078741" header="0.23" footer="0.2"/>
  <pageSetup orientation="portrait" r:id="rId1"/>
  <headerFooter alignWithMargins="0">
    <oddHeader>&amp;R
&amp;C&amp;"Arial"&amp;8&amp;K000000INTERNAL&amp;1#</oddHeader>
    <oddFooter>Página &amp;P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8834E70-D694-462B-B3D5-80B69BCB54D9}">
          <x14:formula1>
            <xm:f>Datos!$D$2:$D$4</xm:f>
          </x14:formula1>
          <xm:sqref>F19:F23 F29:F32 F46:F49 F36:F42 D5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13340-D533-4462-84B9-7946ECC82AF2}">
  <sheetPr>
    <pageSetUpPr fitToPage="1"/>
  </sheetPr>
  <dimension ref="A1:M62"/>
  <sheetViews>
    <sheetView showGridLines="0" zoomScaleNormal="100" workbookViewId="0">
      <selection activeCell="B5" sqref="B5"/>
    </sheetView>
  </sheetViews>
  <sheetFormatPr baseColWidth="10" defaultColWidth="11.42578125" defaultRowHeight="12.75" x14ac:dyDescent="0.2"/>
  <cols>
    <col min="1" max="1" width="14.85546875" style="14" customWidth="1"/>
    <col min="2" max="2" width="13.42578125" style="14" customWidth="1"/>
    <col min="3" max="3" width="8.28515625" style="14" customWidth="1"/>
    <col min="4" max="4" width="11.7109375" style="3" customWidth="1"/>
    <col min="5" max="5" width="9.5703125" style="3" customWidth="1"/>
    <col min="6" max="6" width="11.140625" style="3" customWidth="1"/>
    <col min="7" max="7" width="10.7109375" style="3" customWidth="1"/>
    <col min="8" max="8" width="10.85546875" style="3" customWidth="1"/>
    <col min="9" max="9" width="26.7109375" style="3" customWidth="1"/>
    <col min="10" max="10" width="15" style="3" customWidth="1"/>
    <col min="11" max="11" width="12.140625" style="3" customWidth="1"/>
    <col min="12" max="12" width="3.42578125" style="3" customWidth="1"/>
    <col min="13" max="13" width="15.5703125" style="3" customWidth="1"/>
    <col min="14" max="14" width="11.5703125" style="3" customWidth="1"/>
    <col min="15" max="15" width="8" style="3" customWidth="1"/>
    <col min="16" max="16" width="11.85546875" style="3" customWidth="1"/>
    <col min="17" max="17" width="8.5703125" style="3" customWidth="1"/>
    <col min="18" max="18" width="10.42578125" style="3" customWidth="1"/>
    <col min="19" max="19" width="10.85546875" style="3" customWidth="1"/>
    <col min="20" max="21" width="10.140625" style="3" customWidth="1"/>
    <col min="22" max="22" width="13.28515625" style="3" customWidth="1"/>
    <col min="23" max="23" width="10.42578125" style="3" customWidth="1"/>
    <col min="24" max="24" width="2.42578125" style="3" customWidth="1"/>
    <col min="25" max="25" width="16.7109375" style="3" customWidth="1"/>
    <col min="26" max="33" width="11.42578125" style="3"/>
    <col min="34" max="34" width="15" style="3" customWidth="1"/>
    <col min="35" max="16384" width="11.42578125" style="3"/>
  </cols>
  <sheetData>
    <row r="1" spans="1:13" ht="15.95" customHeight="1" x14ac:dyDescent="0.2">
      <c r="A1" s="1"/>
      <c r="B1" s="1"/>
      <c r="C1" s="1"/>
      <c r="D1" s="2"/>
      <c r="E1" s="33" t="s">
        <v>59</v>
      </c>
      <c r="G1" s="2"/>
      <c r="H1" s="2"/>
      <c r="I1" s="2"/>
      <c r="J1" s="2"/>
    </row>
    <row r="2" spans="1:13" ht="15.95" customHeight="1" x14ac:dyDescent="0.2">
      <c r="A2" s="1"/>
      <c r="B2" s="1"/>
      <c r="C2" s="1"/>
      <c r="D2" s="2"/>
      <c r="E2" s="34" t="s">
        <v>60</v>
      </c>
      <c r="G2" s="2"/>
      <c r="H2" s="2"/>
      <c r="I2" s="2"/>
      <c r="J2" s="2"/>
    </row>
    <row r="3" spans="1:13" ht="15.95" customHeight="1" x14ac:dyDescent="0.2">
      <c r="A3" s="4"/>
      <c r="B3" s="4"/>
      <c r="C3" s="4"/>
      <c r="E3" s="120" t="s">
        <v>79</v>
      </c>
      <c r="F3" s="121"/>
      <c r="G3" s="66"/>
      <c r="H3" s="66"/>
      <c r="I3" s="66"/>
      <c r="J3" s="66"/>
      <c r="L3" s="5"/>
      <c r="M3" s="5"/>
    </row>
    <row r="4" spans="1:13" ht="15.95" customHeight="1" x14ac:dyDescent="0.2">
      <c r="A4" s="4"/>
      <c r="B4" s="4"/>
      <c r="C4" s="4"/>
      <c r="F4" s="34"/>
      <c r="L4" s="5"/>
      <c r="M4" s="5"/>
    </row>
    <row r="5" spans="1:13" ht="20.100000000000001" customHeight="1" x14ac:dyDescent="0.2">
      <c r="A5" s="4" t="s">
        <v>43</v>
      </c>
      <c r="B5" s="38">
        <v>3</v>
      </c>
      <c r="C5" s="4" t="s">
        <v>44</v>
      </c>
      <c r="D5" s="45"/>
      <c r="F5" s="4" t="s">
        <v>45</v>
      </c>
      <c r="G5" s="39"/>
      <c r="I5" s="37" t="s">
        <v>62</v>
      </c>
      <c r="J5" s="63" t="e">
        <f>I26+I33+I43+I50</f>
        <v>#DIV/0!</v>
      </c>
      <c r="K5" s="36"/>
      <c r="L5" s="9"/>
    </row>
    <row r="6" spans="1:13" ht="20.100000000000001" customHeight="1" x14ac:dyDescent="0.2">
      <c r="A6" s="4" t="s">
        <v>58</v>
      </c>
      <c r="B6" s="4"/>
      <c r="C6" s="42"/>
      <c r="D6" s="7"/>
      <c r="E6" s="6"/>
      <c r="F6" s="6"/>
      <c r="G6" s="15"/>
      <c r="H6" s="6"/>
      <c r="I6" s="37" t="s">
        <v>57</v>
      </c>
      <c r="J6" s="64">
        <f>I24+I33+I43+I50</f>
        <v>0</v>
      </c>
      <c r="K6" s="35"/>
      <c r="L6" s="9"/>
    </row>
    <row r="7" spans="1:13" ht="16.5" customHeight="1" x14ac:dyDescent="0.2">
      <c r="A7" s="144" t="s">
        <v>63</v>
      </c>
      <c r="B7" s="144"/>
      <c r="C7" s="50"/>
      <c r="D7" s="40"/>
      <c r="E7" s="8"/>
      <c r="F7" s="8"/>
      <c r="G7" s="8"/>
      <c r="H7" s="8"/>
      <c r="I7" s="6"/>
      <c r="J7" s="6"/>
      <c r="K7" s="36"/>
      <c r="L7" s="9"/>
    </row>
    <row r="8" spans="1:13" ht="20.100000000000001" customHeight="1" x14ac:dyDescent="0.2">
      <c r="G8" s="43"/>
      <c r="H8" s="44"/>
      <c r="L8" s="5"/>
    </row>
    <row r="9" spans="1:13" ht="20.100000000000001" customHeight="1" x14ac:dyDescent="0.2">
      <c r="A9" s="51" t="s">
        <v>64</v>
      </c>
      <c r="B9" s="5"/>
      <c r="C9" s="5"/>
      <c r="D9" s="5"/>
      <c r="J9" s="5"/>
      <c r="L9" s="5"/>
    </row>
    <row r="10" spans="1:13" ht="20.100000000000001" customHeight="1" x14ac:dyDescent="0.2">
      <c r="A10" s="3" t="s">
        <v>0</v>
      </c>
      <c r="B10" s="41"/>
      <c r="K10" s="4"/>
      <c r="L10" s="9"/>
    </row>
    <row r="11" spans="1:13" ht="20.100000000000001" customHeight="1" x14ac:dyDescent="0.2">
      <c r="A11" s="3" t="s">
        <v>1</v>
      </c>
      <c r="B11" s="52"/>
      <c r="J11" s="10"/>
      <c r="K11" s="4"/>
      <c r="L11" s="9"/>
    </row>
    <row r="12" spans="1:13" ht="20.100000000000001" customHeight="1" x14ac:dyDescent="0.2">
      <c r="A12" s="3" t="s">
        <v>7</v>
      </c>
      <c r="B12" s="53"/>
      <c r="K12" s="5"/>
      <c r="L12" s="9"/>
    </row>
    <row r="13" spans="1:13" ht="20.100000000000001" customHeight="1" x14ac:dyDescent="0.2">
      <c r="A13" s="3" t="s">
        <v>28</v>
      </c>
      <c r="B13" s="54"/>
      <c r="D13" s="12"/>
      <c r="J13" s="5"/>
    </row>
    <row r="14" spans="1:13" ht="20.100000000000001" customHeight="1" x14ac:dyDescent="0.2">
      <c r="A14" s="3" t="s">
        <v>29</v>
      </c>
      <c r="B14" s="53"/>
      <c r="J14" s="4"/>
      <c r="K14" s="4"/>
      <c r="L14" s="9"/>
    </row>
    <row r="15" spans="1:13" ht="19.5" customHeight="1" x14ac:dyDescent="0.2">
      <c r="A15" s="3" t="s">
        <v>30</v>
      </c>
      <c r="B15" s="55"/>
      <c r="C15" s="67" t="str">
        <f>IF(B15&lt;0.1*B14,"&lt; 10% Nº PLAZAS GARAJE"," ")</f>
        <v xml:space="preserve"> </v>
      </c>
      <c r="D15" s="66"/>
      <c r="J15" s="4"/>
      <c r="K15" s="35"/>
      <c r="L15" s="9"/>
    </row>
    <row r="16" spans="1:13" ht="10.5" customHeight="1" x14ac:dyDescent="0.2">
      <c r="E16" s="145"/>
      <c r="F16" s="145"/>
      <c r="G16" s="5"/>
      <c r="J16" s="4"/>
      <c r="K16" s="36"/>
      <c r="L16" s="9"/>
    </row>
    <row r="17" spans="1:12" ht="23.25" customHeight="1" x14ac:dyDescent="0.2">
      <c r="A17" s="4" t="s">
        <v>14</v>
      </c>
      <c r="B17" s="3"/>
      <c r="C17" s="3"/>
      <c r="K17" s="4"/>
      <c r="L17" s="9"/>
    </row>
    <row r="18" spans="1:12" ht="25.5" x14ac:dyDescent="0.2">
      <c r="A18" s="151" t="s">
        <v>46</v>
      </c>
      <c r="B18" s="152"/>
      <c r="C18" s="17" t="s">
        <v>36</v>
      </c>
      <c r="D18" s="17" t="s">
        <v>10</v>
      </c>
      <c r="E18" s="17" t="s">
        <v>35</v>
      </c>
      <c r="F18" s="18" t="s">
        <v>32</v>
      </c>
      <c r="G18" s="18" t="s">
        <v>34</v>
      </c>
      <c r="H18" s="17" t="s">
        <v>12</v>
      </c>
      <c r="I18" s="18" t="s">
        <v>11</v>
      </c>
      <c r="J18" s="18" t="s">
        <v>40</v>
      </c>
    </row>
    <row r="19" spans="1:12" x14ac:dyDescent="0.2">
      <c r="A19" s="146" t="s">
        <v>49</v>
      </c>
      <c r="B19" s="147"/>
      <c r="C19" s="45"/>
      <c r="D19" s="46"/>
      <c r="E19" s="47"/>
      <c r="F19" s="45"/>
      <c r="G19" s="48"/>
      <c r="H19" s="48"/>
      <c r="I19" s="49"/>
      <c r="J19" s="62" t="str">
        <f>IF(I19=0,"", IF(I19&lt;5.75,"Error potencia",IF(I19&lt;9.2,"BASICA","ELEVADA")))</f>
        <v/>
      </c>
      <c r="K19" s="13" t="str">
        <f t="shared" ref="K19:K23" si="0">IF(ISBLANK(I19),"",IF(I19&lt;5.75,"&lt; 5,75 kw Basica "," "))</f>
        <v/>
      </c>
      <c r="L19" s="9"/>
    </row>
    <row r="20" spans="1:12" x14ac:dyDescent="0.2">
      <c r="A20" s="146" t="s">
        <v>50</v>
      </c>
      <c r="B20" s="147"/>
      <c r="C20" s="45"/>
      <c r="D20" s="46"/>
      <c r="E20" s="47"/>
      <c r="F20" s="45"/>
      <c r="G20" s="48"/>
      <c r="H20" s="48"/>
      <c r="I20" s="49"/>
      <c r="J20" s="62" t="str">
        <f t="shared" ref="J20:J23" si="1">IF(I20=0,"", IF(I20&lt;5.75,"Error potencia",IF(I20&lt;9.2,"BASICA","ELEVADA")))</f>
        <v/>
      </c>
      <c r="K20" s="13" t="str">
        <f t="shared" si="0"/>
        <v/>
      </c>
      <c r="L20" s="16"/>
    </row>
    <row r="21" spans="1:12" x14ac:dyDescent="0.2">
      <c r="A21" s="146"/>
      <c r="B21" s="147"/>
      <c r="C21" s="45"/>
      <c r="D21" s="46"/>
      <c r="E21" s="47"/>
      <c r="F21" s="45"/>
      <c r="G21" s="48"/>
      <c r="H21" s="48"/>
      <c r="I21" s="49"/>
      <c r="J21" s="62" t="str">
        <f t="shared" si="1"/>
        <v/>
      </c>
      <c r="K21" s="13" t="str">
        <f t="shared" si="0"/>
        <v/>
      </c>
      <c r="L21" s="16"/>
    </row>
    <row r="22" spans="1:12" x14ac:dyDescent="0.2">
      <c r="A22" s="146"/>
      <c r="B22" s="147"/>
      <c r="C22" s="45"/>
      <c r="D22" s="46"/>
      <c r="E22" s="47"/>
      <c r="F22" s="45"/>
      <c r="G22" s="48"/>
      <c r="H22" s="48"/>
      <c r="I22" s="49"/>
      <c r="J22" s="62" t="str">
        <f t="shared" si="1"/>
        <v/>
      </c>
      <c r="K22" s="13" t="str">
        <f t="shared" si="0"/>
        <v/>
      </c>
      <c r="L22" s="5"/>
    </row>
    <row r="23" spans="1:12" x14ac:dyDescent="0.2">
      <c r="A23" s="153" t="s">
        <v>65</v>
      </c>
      <c r="B23" s="154"/>
      <c r="C23" s="20"/>
      <c r="D23" s="21"/>
      <c r="E23" s="22"/>
      <c r="F23" s="45"/>
      <c r="G23" s="23"/>
      <c r="H23" s="23"/>
      <c r="I23" s="11"/>
      <c r="J23" s="62" t="str">
        <f t="shared" si="1"/>
        <v/>
      </c>
      <c r="K23" s="13" t="str">
        <f t="shared" si="0"/>
        <v/>
      </c>
      <c r="L23" s="5"/>
    </row>
    <row r="24" spans="1:12" ht="20.100000000000001" customHeight="1" x14ac:dyDescent="0.2">
      <c r="A24" s="3"/>
      <c r="B24" s="3"/>
      <c r="C24" s="3"/>
      <c r="H24" s="24" t="s">
        <v>17</v>
      </c>
      <c r="I24" s="65">
        <f>SUM(I19:I23)</f>
        <v>0</v>
      </c>
      <c r="L24" s="9"/>
    </row>
    <row r="25" spans="1:12" x14ac:dyDescent="0.2">
      <c r="A25" s="3"/>
      <c r="B25" s="3"/>
      <c r="C25" s="3"/>
      <c r="H25" s="24" t="s">
        <v>15</v>
      </c>
      <c r="I25" s="65" t="e">
        <f>IF(B12&lt;22,VLOOKUP(B12,Datos!A2:B22,2),15.3+(B12-21)*0.5)</f>
        <v>#N/A</v>
      </c>
      <c r="K25" s="19"/>
    </row>
    <row r="26" spans="1:12" x14ac:dyDescent="0.2">
      <c r="A26" s="3"/>
      <c r="B26" s="3"/>
      <c r="C26" s="3"/>
      <c r="H26" s="24" t="s">
        <v>16</v>
      </c>
      <c r="I26" s="65" t="e">
        <f>AVERAGE(I19:I23)*I25</f>
        <v>#DIV/0!</v>
      </c>
    </row>
    <row r="27" spans="1:12" x14ac:dyDescent="0.2">
      <c r="A27" s="4" t="s">
        <v>19</v>
      </c>
      <c r="B27" s="3"/>
      <c r="C27" s="3"/>
      <c r="K27" s="13" t="str">
        <f>IF(ISBLANK(I20),"",IF(I20&lt;5.75,"&lt; 5,75 kw Basica "," "))</f>
        <v/>
      </c>
    </row>
    <row r="28" spans="1:12" ht="25.5" x14ac:dyDescent="0.2">
      <c r="A28" s="151" t="s">
        <v>46</v>
      </c>
      <c r="B28" s="152"/>
      <c r="C28" s="151" t="s">
        <v>48</v>
      </c>
      <c r="D28" s="155"/>
      <c r="E28" s="152"/>
      <c r="F28" s="18" t="s">
        <v>32</v>
      </c>
      <c r="G28" s="18" t="s">
        <v>34</v>
      </c>
      <c r="H28" s="17" t="s">
        <v>12</v>
      </c>
      <c r="I28" s="18" t="s">
        <v>11</v>
      </c>
      <c r="J28" s="18" t="s">
        <v>20</v>
      </c>
      <c r="K28" s="13" t="str">
        <f>IF(ISBLANK(I21),"",IF(I21&lt;5.75,"&lt; 5,75 kw Basica "," "))</f>
        <v/>
      </c>
    </row>
    <row r="29" spans="1:12" x14ac:dyDescent="0.2">
      <c r="A29" s="146" t="s">
        <v>51</v>
      </c>
      <c r="B29" s="147"/>
      <c r="C29" s="148" t="s">
        <v>5</v>
      </c>
      <c r="D29" s="149"/>
      <c r="E29" s="150"/>
      <c r="F29" s="45"/>
      <c r="G29" s="48"/>
      <c r="H29" s="48"/>
      <c r="I29" s="49"/>
      <c r="J29" s="49"/>
      <c r="K29" s="67" t="str">
        <f>IF(ISBLANK(I29),"",IF(I29&lt;3.45,"&lt;3,45 kW",IF(I29&lt;J29*0.1," &lt;100 W/m2","")))</f>
        <v/>
      </c>
    </row>
    <row r="30" spans="1:12" x14ac:dyDescent="0.2">
      <c r="A30" s="146" t="s">
        <v>51</v>
      </c>
      <c r="B30" s="147"/>
      <c r="C30" s="148" t="s">
        <v>6</v>
      </c>
      <c r="D30" s="149"/>
      <c r="E30" s="150"/>
      <c r="F30" s="45"/>
      <c r="G30" s="48"/>
      <c r="H30" s="48"/>
      <c r="I30" s="49"/>
      <c r="J30" s="49"/>
      <c r="K30" s="67" t="str">
        <f>IF(ISBLANK(I30),"",IF(I30&lt;3.45,"&lt;3,45 kW",IF(I30&lt;J30*0.1," &lt;100 W/m2","")))</f>
        <v/>
      </c>
    </row>
    <row r="31" spans="1:12" x14ac:dyDescent="0.2">
      <c r="A31" s="146"/>
      <c r="B31" s="147"/>
      <c r="C31" s="148"/>
      <c r="D31" s="149"/>
      <c r="E31" s="150"/>
      <c r="F31" s="45"/>
      <c r="G31" s="48"/>
      <c r="H31" s="48"/>
      <c r="I31" s="49"/>
      <c r="J31" s="49"/>
      <c r="K31" s="67" t="str">
        <f>IF(ISBLANK(I31),"",IF(I31&lt;3.45,"&lt;3,45 kW",IF(I31&lt;J31*0.1," &lt;100 W/m2","")))</f>
        <v/>
      </c>
    </row>
    <row r="32" spans="1:12" ht="13.5" thickBot="1" x14ac:dyDescent="0.25">
      <c r="A32" s="153" t="s">
        <v>65</v>
      </c>
      <c r="B32" s="154"/>
      <c r="C32" s="161"/>
      <c r="D32" s="162"/>
      <c r="E32" s="163"/>
      <c r="F32" s="45"/>
      <c r="G32" s="23"/>
      <c r="H32" s="23"/>
      <c r="I32" s="26"/>
      <c r="J32" s="11"/>
      <c r="K32" s="66"/>
    </row>
    <row r="33" spans="1:12" x14ac:dyDescent="0.2">
      <c r="A33" s="3"/>
      <c r="B33" s="3"/>
      <c r="C33" s="3"/>
      <c r="G33" s="3" t="s">
        <v>37</v>
      </c>
      <c r="I33" s="66">
        <f>SUM(I29:I32)</f>
        <v>0</v>
      </c>
    </row>
    <row r="34" spans="1:12" ht="20.100000000000001" customHeight="1" x14ac:dyDescent="0.2">
      <c r="A34" s="4" t="s">
        <v>21</v>
      </c>
      <c r="B34" s="3"/>
      <c r="C34" s="3"/>
    </row>
    <row r="35" spans="1:12" ht="25.5" x14ac:dyDescent="0.2">
      <c r="A35" s="151" t="s">
        <v>46</v>
      </c>
      <c r="B35" s="152"/>
      <c r="C35" s="164" t="s">
        <v>47</v>
      </c>
      <c r="D35" s="165"/>
      <c r="E35" s="166"/>
      <c r="F35" s="18" t="s">
        <v>32</v>
      </c>
      <c r="G35" s="18" t="s">
        <v>34</v>
      </c>
      <c r="H35" s="17" t="s">
        <v>12</v>
      </c>
      <c r="I35" s="18" t="s">
        <v>11</v>
      </c>
      <c r="L35" s="25"/>
    </row>
    <row r="36" spans="1:12" x14ac:dyDescent="0.2">
      <c r="A36" s="156" t="s">
        <v>54</v>
      </c>
      <c r="B36" s="157"/>
      <c r="C36" s="158" t="s">
        <v>84</v>
      </c>
      <c r="D36" s="159"/>
      <c r="E36" s="160"/>
      <c r="F36" s="45"/>
      <c r="G36" s="48"/>
      <c r="H36" s="48"/>
      <c r="I36" s="49"/>
    </row>
    <row r="37" spans="1:12" x14ac:dyDescent="0.2">
      <c r="A37" s="156" t="s">
        <v>53</v>
      </c>
      <c r="B37" s="157"/>
      <c r="C37" s="158" t="s">
        <v>39</v>
      </c>
      <c r="D37" s="159"/>
      <c r="E37" s="160"/>
      <c r="F37" s="45"/>
      <c r="G37" s="48"/>
      <c r="H37" s="48"/>
      <c r="I37" s="49"/>
    </row>
    <row r="38" spans="1:12" x14ac:dyDescent="0.2">
      <c r="A38" s="156" t="s">
        <v>52</v>
      </c>
      <c r="B38" s="157"/>
      <c r="C38" s="158" t="s">
        <v>9</v>
      </c>
      <c r="D38" s="159"/>
      <c r="E38" s="160"/>
      <c r="F38" s="45"/>
      <c r="G38" s="48"/>
      <c r="H38" s="48"/>
      <c r="I38" s="49"/>
    </row>
    <row r="39" spans="1:12" x14ac:dyDescent="0.2">
      <c r="A39" s="56" t="s">
        <v>52</v>
      </c>
      <c r="B39" s="60"/>
      <c r="C39" s="57" t="s">
        <v>8</v>
      </c>
      <c r="D39" s="58"/>
      <c r="E39" s="59"/>
      <c r="F39" s="45"/>
      <c r="G39" s="48"/>
      <c r="H39" s="48"/>
      <c r="I39" s="49"/>
      <c r="L39" s="13" t="str">
        <f>IF(ISBLANK(I32),"",IF(I32&lt;3.45,"&lt;3,45 kW",IF(I32&lt;J32*0.1," &lt;100 W/m2","")))</f>
        <v/>
      </c>
    </row>
    <row r="40" spans="1:12" x14ac:dyDescent="0.2">
      <c r="A40" s="56" t="s">
        <v>52</v>
      </c>
      <c r="B40" s="60"/>
      <c r="C40" s="57" t="s">
        <v>3</v>
      </c>
      <c r="D40" s="58"/>
      <c r="E40" s="59"/>
      <c r="F40" s="45"/>
      <c r="G40" s="48"/>
      <c r="H40" s="48"/>
      <c r="I40" s="49"/>
    </row>
    <row r="41" spans="1:12" x14ac:dyDescent="0.2">
      <c r="A41" s="56" t="s">
        <v>52</v>
      </c>
      <c r="B41" s="60"/>
      <c r="C41" s="57" t="s">
        <v>4</v>
      </c>
      <c r="D41" s="58"/>
      <c r="E41" s="59"/>
      <c r="F41" s="45"/>
      <c r="G41" s="48"/>
      <c r="H41" s="48"/>
      <c r="I41" s="49"/>
    </row>
    <row r="42" spans="1:12" x14ac:dyDescent="0.2">
      <c r="A42" s="153" t="s">
        <v>65</v>
      </c>
      <c r="B42" s="154"/>
      <c r="C42" s="167"/>
      <c r="D42" s="168"/>
      <c r="E42" s="169"/>
      <c r="F42" s="45"/>
      <c r="G42" s="23"/>
      <c r="H42" s="23"/>
      <c r="I42" s="11"/>
    </row>
    <row r="43" spans="1:12" x14ac:dyDescent="0.2">
      <c r="A43" s="3"/>
      <c r="B43" s="3"/>
      <c r="C43" s="3"/>
      <c r="G43" s="3" t="s">
        <v>26</v>
      </c>
      <c r="I43" s="66">
        <f>SUM(I38:I42)</f>
        <v>0</v>
      </c>
    </row>
    <row r="44" spans="1:12" x14ac:dyDescent="0.2">
      <c r="A44" s="4" t="s">
        <v>2</v>
      </c>
      <c r="B44" s="3"/>
      <c r="C44" s="3"/>
    </row>
    <row r="45" spans="1:12" ht="25.5" x14ac:dyDescent="0.2">
      <c r="A45" s="151" t="s">
        <v>46</v>
      </c>
      <c r="B45" s="152"/>
      <c r="C45" s="151" t="s">
        <v>38</v>
      </c>
      <c r="D45" s="155"/>
      <c r="E45" s="27" t="s">
        <v>25</v>
      </c>
      <c r="F45" s="18" t="s">
        <v>32</v>
      </c>
      <c r="G45" s="18" t="s">
        <v>34</v>
      </c>
      <c r="H45" s="17" t="s">
        <v>12</v>
      </c>
      <c r="I45" s="18" t="s">
        <v>11</v>
      </c>
      <c r="J45" s="17" t="s">
        <v>20</v>
      </c>
    </row>
    <row r="46" spans="1:12" x14ac:dyDescent="0.2">
      <c r="A46" s="156" t="s">
        <v>55</v>
      </c>
      <c r="B46" s="157"/>
      <c r="C46" s="158" t="s">
        <v>23</v>
      </c>
      <c r="D46" s="160"/>
      <c r="E46" s="61"/>
      <c r="F46" s="45"/>
      <c r="G46" s="48"/>
      <c r="H46" s="48"/>
      <c r="I46" s="49"/>
      <c r="J46" s="47"/>
      <c r="K46" s="67" t="str">
        <f>IF(ISBLANK(I46),"",IF(I46&lt;J46*0.01,"&lt;10 W/m2",""))</f>
        <v/>
      </c>
    </row>
    <row r="47" spans="1:12" x14ac:dyDescent="0.2">
      <c r="A47" s="156" t="s">
        <v>55</v>
      </c>
      <c r="B47" s="157"/>
      <c r="C47" s="158" t="s">
        <v>24</v>
      </c>
      <c r="D47" s="160"/>
      <c r="E47" s="61"/>
      <c r="F47" s="45"/>
      <c r="G47" s="48"/>
      <c r="H47" s="48"/>
      <c r="I47" s="49"/>
      <c r="J47" s="47"/>
      <c r="K47" s="67" t="str">
        <f>IF(ISBLANK(I47),"",IF(I47&lt;J47*0.02," &lt;20 W/m2",""))</f>
        <v/>
      </c>
    </row>
    <row r="48" spans="1:12" x14ac:dyDescent="0.2">
      <c r="A48" s="156" t="s">
        <v>56</v>
      </c>
      <c r="B48" s="157"/>
      <c r="C48" s="158" t="s">
        <v>22</v>
      </c>
      <c r="D48" s="160"/>
      <c r="E48" s="61"/>
      <c r="F48" s="45"/>
      <c r="G48" s="48"/>
      <c r="H48" s="48"/>
      <c r="I48" s="49"/>
      <c r="J48" s="49"/>
      <c r="K48" s="67" t="str">
        <f>IF(I48&lt;3.68," &lt;3,68 KW","")</f>
        <v xml:space="preserve"> &lt;3,68 KW</v>
      </c>
    </row>
    <row r="49" spans="1:12" x14ac:dyDescent="0.2">
      <c r="A49" s="153" t="s">
        <v>65</v>
      </c>
      <c r="B49" s="154"/>
      <c r="C49" s="170"/>
      <c r="D49" s="170"/>
      <c r="E49" s="29"/>
      <c r="F49" s="45"/>
      <c r="G49" s="23"/>
      <c r="H49" s="28"/>
      <c r="I49" s="23"/>
      <c r="J49" s="11"/>
      <c r="K49" s="66"/>
    </row>
    <row r="50" spans="1:12" x14ac:dyDescent="0.2">
      <c r="G50" s="3" t="s">
        <v>27</v>
      </c>
      <c r="I50" s="66">
        <f>I46+I47+I48*E48</f>
        <v>0</v>
      </c>
    </row>
    <row r="51" spans="1:12" ht="20.100000000000001" customHeight="1" x14ac:dyDescent="0.2">
      <c r="A51" s="3"/>
      <c r="D51" s="30"/>
      <c r="E51" s="30"/>
      <c r="F51" s="30"/>
      <c r="G51" s="14"/>
      <c r="H51" s="30"/>
      <c r="I51" s="31"/>
      <c r="J51" s="32"/>
    </row>
    <row r="52" spans="1:12" ht="29.25" customHeight="1" x14ac:dyDescent="0.2">
      <c r="A52" s="3"/>
      <c r="D52" s="30"/>
      <c r="E52" s="30"/>
      <c r="F52" s="30"/>
      <c r="G52" s="14"/>
      <c r="H52" s="30"/>
      <c r="I52" s="31"/>
      <c r="J52" s="32"/>
      <c r="K52" s="19"/>
    </row>
    <row r="53" spans="1:12" x14ac:dyDescent="0.2">
      <c r="D53" s="16"/>
      <c r="E53" s="16"/>
      <c r="F53" s="16"/>
      <c r="G53" s="16"/>
      <c r="H53" s="16"/>
      <c r="I53" s="16"/>
      <c r="J53" s="16"/>
    </row>
    <row r="54" spans="1:12" x14ac:dyDescent="0.2">
      <c r="D54" s="16"/>
      <c r="E54" s="16"/>
      <c r="F54" s="16"/>
      <c r="G54" s="16"/>
      <c r="H54" s="16"/>
      <c r="I54" s="16"/>
      <c r="J54" s="16"/>
    </row>
    <row r="55" spans="1:12" x14ac:dyDescent="0.2">
      <c r="D55" s="16"/>
      <c r="E55" s="16"/>
      <c r="F55" s="16"/>
      <c r="G55" s="16"/>
      <c r="H55" s="16"/>
      <c r="I55" s="16"/>
      <c r="J55" s="16"/>
    </row>
    <row r="56" spans="1:12" x14ac:dyDescent="0.2">
      <c r="K56" s="13"/>
    </row>
    <row r="60" spans="1:12" x14ac:dyDescent="0.2">
      <c r="K60" s="16"/>
      <c r="L60" s="16"/>
    </row>
    <row r="61" spans="1:12" x14ac:dyDescent="0.2">
      <c r="K61" s="16"/>
      <c r="L61" s="16"/>
    </row>
    <row r="62" spans="1:12" x14ac:dyDescent="0.2">
      <c r="K62" s="16"/>
      <c r="L62" s="16"/>
    </row>
  </sheetData>
  <mergeCells count="38">
    <mergeCell ref="A49:B49"/>
    <mergeCell ref="C49:D49"/>
    <mergeCell ref="A46:B46"/>
    <mergeCell ref="C46:D46"/>
    <mergeCell ref="A47:B47"/>
    <mergeCell ref="C47:D47"/>
    <mergeCell ref="A48:B48"/>
    <mergeCell ref="C48:D48"/>
    <mergeCell ref="A38:B38"/>
    <mergeCell ref="C38:E38"/>
    <mergeCell ref="A42:B42"/>
    <mergeCell ref="C42:E42"/>
    <mergeCell ref="A45:B45"/>
    <mergeCell ref="C45:D45"/>
    <mergeCell ref="A35:B35"/>
    <mergeCell ref="C35:E35"/>
    <mergeCell ref="A36:B36"/>
    <mergeCell ref="C36:E36"/>
    <mergeCell ref="A37:B37"/>
    <mergeCell ref="C37:E37"/>
    <mergeCell ref="A30:B30"/>
    <mergeCell ref="C30:E30"/>
    <mergeCell ref="A31:B31"/>
    <mergeCell ref="C31:E31"/>
    <mergeCell ref="A32:B32"/>
    <mergeCell ref="C32:E32"/>
    <mergeCell ref="A22:B22"/>
    <mergeCell ref="A23:B23"/>
    <mergeCell ref="A28:B28"/>
    <mergeCell ref="C28:E28"/>
    <mergeCell ref="A29:B29"/>
    <mergeCell ref="C29:E29"/>
    <mergeCell ref="A21:B21"/>
    <mergeCell ref="A7:B7"/>
    <mergeCell ref="E16:F16"/>
    <mergeCell ref="A18:B18"/>
    <mergeCell ref="A19:B19"/>
    <mergeCell ref="A20:B20"/>
  </mergeCells>
  <printOptions gridLinesSet="0"/>
  <pageMargins left="0.23622047244094491" right="0.23622047244094491" top="0.23622047244094491" bottom="0.19685039370078741" header="0.23" footer="0.2"/>
  <pageSetup orientation="portrait" r:id="rId1"/>
  <headerFooter alignWithMargins="0">
    <oddHeader>&amp;R
&amp;C&amp;"Arial"&amp;8&amp;K000000INTERNAL&amp;1#</oddHeader>
    <oddFooter>Página &amp;P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70D357A-1611-4338-AD41-4C984267A4C7}">
          <x14:formula1>
            <xm:f>Datos!$D$2:$D$4</xm:f>
          </x14:formula1>
          <xm:sqref>F19:F23 F29:F32 F46:F49 F36:F42 D5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EE075-1B17-4821-8711-56C58A19C58B}">
  <sheetPr>
    <pageSetUpPr fitToPage="1"/>
  </sheetPr>
  <dimension ref="A1:M62"/>
  <sheetViews>
    <sheetView showGridLines="0" zoomScaleNormal="100" workbookViewId="0">
      <selection activeCell="B5" sqref="B5"/>
    </sheetView>
  </sheetViews>
  <sheetFormatPr baseColWidth="10" defaultColWidth="11.42578125" defaultRowHeight="12.75" x14ac:dyDescent="0.2"/>
  <cols>
    <col min="1" max="1" width="14.85546875" style="14" customWidth="1"/>
    <col min="2" max="2" width="13.42578125" style="14" customWidth="1"/>
    <col min="3" max="3" width="8.28515625" style="14" customWidth="1"/>
    <col min="4" max="4" width="11.7109375" style="3" customWidth="1"/>
    <col min="5" max="5" width="9.5703125" style="3" customWidth="1"/>
    <col min="6" max="6" width="11.140625" style="3" customWidth="1"/>
    <col min="7" max="7" width="10.7109375" style="3" customWidth="1"/>
    <col min="8" max="8" width="10.85546875" style="3" customWidth="1"/>
    <col min="9" max="9" width="26.7109375" style="3" customWidth="1"/>
    <col min="10" max="10" width="15" style="3" customWidth="1"/>
    <col min="11" max="11" width="12.140625" style="3" customWidth="1"/>
    <col min="12" max="12" width="3.42578125" style="3" customWidth="1"/>
    <col min="13" max="13" width="15.5703125" style="3" customWidth="1"/>
    <col min="14" max="14" width="11.5703125" style="3" customWidth="1"/>
    <col min="15" max="15" width="8" style="3" customWidth="1"/>
    <col min="16" max="16" width="11.85546875" style="3" customWidth="1"/>
    <col min="17" max="17" width="8.5703125" style="3" customWidth="1"/>
    <col min="18" max="18" width="10.42578125" style="3" customWidth="1"/>
    <col min="19" max="19" width="10.85546875" style="3" customWidth="1"/>
    <col min="20" max="21" width="10.140625" style="3" customWidth="1"/>
    <col min="22" max="22" width="13.28515625" style="3" customWidth="1"/>
    <col min="23" max="23" width="10.42578125" style="3" customWidth="1"/>
    <col min="24" max="24" width="2.42578125" style="3" customWidth="1"/>
    <col min="25" max="25" width="16.7109375" style="3" customWidth="1"/>
    <col min="26" max="33" width="11.42578125" style="3"/>
    <col min="34" max="34" width="15" style="3" customWidth="1"/>
    <col min="35" max="16384" width="11.42578125" style="3"/>
  </cols>
  <sheetData>
    <row r="1" spans="1:13" ht="15.95" customHeight="1" x14ac:dyDescent="0.2">
      <c r="A1" s="1"/>
      <c r="B1" s="1"/>
      <c r="C1" s="1"/>
      <c r="D1" s="2"/>
      <c r="E1" s="33" t="s">
        <v>59</v>
      </c>
      <c r="G1" s="2"/>
      <c r="H1" s="2"/>
      <c r="I1" s="2"/>
      <c r="J1" s="2"/>
    </row>
    <row r="2" spans="1:13" ht="15.95" customHeight="1" x14ac:dyDescent="0.2">
      <c r="A2" s="1"/>
      <c r="B2" s="1"/>
      <c r="C2" s="1"/>
      <c r="D2" s="2"/>
      <c r="E2" s="34" t="s">
        <v>60</v>
      </c>
      <c r="G2" s="2"/>
      <c r="H2" s="2"/>
      <c r="I2" s="2"/>
      <c r="J2" s="2"/>
    </row>
    <row r="3" spans="1:13" ht="15.95" customHeight="1" x14ac:dyDescent="0.2">
      <c r="A3" s="4"/>
      <c r="B3" s="4"/>
      <c r="C3" s="4"/>
      <c r="E3" s="120" t="s">
        <v>79</v>
      </c>
      <c r="F3" s="121"/>
      <c r="G3" s="66"/>
      <c r="H3" s="66"/>
      <c r="I3" s="66"/>
      <c r="J3" s="66"/>
      <c r="L3" s="5"/>
      <c r="M3" s="5"/>
    </row>
    <row r="4" spans="1:13" ht="15.95" customHeight="1" x14ac:dyDescent="0.2">
      <c r="A4" s="4"/>
      <c r="B4" s="4"/>
      <c r="C4" s="4"/>
      <c r="F4" s="34"/>
      <c r="L4" s="5"/>
      <c r="M4" s="5"/>
    </row>
    <row r="5" spans="1:13" ht="20.100000000000001" customHeight="1" x14ac:dyDescent="0.2">
      <c r="A5" s="4" t="s">
        <v>43</v>
      </c>
      <c r="B5" s="38">
        <v>4</v>
      </c>
      <c r="C5" s="4" t="s">
        <v>44</v>
      </c>
      <c r="D5" s="45"/>
      <c r="F5" s="4" t="s">
        <v>45</v>
      </c>
      <c r="G5" s="39"/>
      <c r="I5" s="37" t="s">
        <v>62</v>
      </c>
      <c r="J5" s="63" t="e">
        <f>I26+I33+I43+I50</f>
        <v>#DIV/0!</v>
      </c>
      <c r="K5" s="36"/>
      <c r="L5" s="9"/>
    </row>
    <row r="6" spans="1:13" ht="20.100000000000001" customHeight="1" x14ac:dyDescent="0.2">
      <c r="A6" s="4" t="s">
        <v>58</v>
      </c>
      <c r="B6" s="4"/>
      <c r="C6" s="42"/>
      <c r="D6" s="7"/>
      <c r="E6" s="6"/>
      <c r="F6" s="6"/>
      <c r="G6" s="15"/>
      <c r="H6" s="6"/>
      <c r="I6" s="37" t="s">
        <v>57</v>
      </c>
      <c r="J6" s="64">
        <f>I24+I33+I43+I50</f>
        <v>0</v>
      </c>
      <c r="K6" s="35"/>
      <c r="L6" s="9"/>
    </row>
    <row r="7" spans="1:13" ht="16.5" customHeight="1" x14ac:dyDescent="0.2">
      <c r="A7" s="144" t="s">
        <v>63</v>
      </c>
      <c r="B7" s="144"/>
      <c r="C7" s="50"/>
      <c r="D7" s="40"/>
      <c r="E7" s="8"/>
      <c r="F7" s="8"/>
      <c r="G7" s="8"/>
      <c r="H7" s="8"/>
      <c r="I7" s="6"/>
      <c r="J7" s="6"/>
      <c r="K7" s="36"/>
      <c r="L7" s="9"/>
    </row>
    <row r="8" spans="1:13" ht="20.100000000000001" customHeight="1" x14ac:dyDescent="0.2">
      <c r="G8" s="43"/>
      <c r="H8" s="44"/>
      <c r="L8" s="5"/>
    </row>
    <row r="9" spans="1:13" ht="20.100000000000001" customHeight="1" x14ac:dyDescent="0.2">
      <c r="A9" s="51" t="s">
        <v>64</v>
      </c>
      <c r="B9" s="5"/>
      <c r="C9" s="5"/>
      <c r="D9" s="5"/>
      <c r="J9" s="5"/>
      <c r="L9" s="5"/>
    </row>
    <row r="10" spans="1:13" ht="20.100000000000001" customHeight="1" x14ac:dyDescent="0.2">
      <c r="A10" s="3" t="s">
        <v>0</v>
      </c>
      <c r="B10" s="41"/>
      <c r="K10" s="4"/>
      <c r="L10" s="9"/>
    </row>
    <row r="11" spans="1:13" ht="20.100000000000001" customHeight="1" x14ac:dyDescent="0.2">
      <c r="A11" s="3" t="s">
        <v>1</v>
      </c>
      <c r="B11" s="52"/>
      <c r="J11" s="10"/>
      <c r="K11" s="4"/>
      <c r="L11" s="9"/>
    </row>
    <row r="12" spans="1:13" ht="20.100000000000001" customHeight="1" x14ac:dyDescent="0.2">
      <c r="A12" s="3" t="s">
        <v>7</v>
      </c>
      <c r="B12" s="53"/>
      <c r="K12" s="5"/>
      <c r="L12" s="9"/>
    </row>
    <row r="13" spans="1:13" ht="20.100000000000001" customHeight="1" x14ac:dyDescent="0.2">
      <c r="A13" s="3" t="s">
        <v>28</v>
      </c>
      <c r="B13" s="54"/>
      <c r="D13" s="12"/>
      <c r="J13" s="5"/>
    </row>
    <row r="14" spans="1:13" ht="20.100000000000001" customHeight="1" x14ac:dyDescent="0.2">
      <c r="A14" s="3" t="s">
        <v>29</v>
      </c>
      <c r="B14" s="53"/>
      <c r="J14" s="4"/>
      <c r="K14" s="4"/>
      <c r="L14" s="9"/>
    </row>
    <row r="15" spans="1:13" ht="19.5" customHeight="1" x14ac:dyDescent="0.2">
      <c r="A15" s="3" t="s">
        <v>30</v>
      </c>
      <c r="B15" s="55"/>
      <c r="C15" s="67" t="str">
        <f>IF(B15&lt;0.1*B14,"&lt; 10% Nº PLAZAS GARAJE"," ")</f>
        <v xml:space="preserve"> </v>
      </c>
      <c r="D15" s="66"/>
      <c r="J15" s="4"/>
      <c r="K15" s="35"/>
      <c r="L15" s="9"/>
    </row>
    <row r="16" spans="1:13" ht="10.5" customHeight="1" x14ac:dyDescent="0.2">
      <c r="E16" s="145"/>
      <c r="F16" s="145"/>
      <c r="G16" s="5"/>
      <c r="J16" s="4"/>
      <c r="K16" s="36"/>
      <c r="L16" s="9"/>
    </row>
    <row r="17" spans="1:12" ht="23.25" customHeight="1" x14ac:dyDescent="0.2">
      <c r="A17" s="4" t="s">
        <v>14</v>
      </c>
      <c r="B17" s="3"/>
      <c r="C17" s="3"/>
      <c r="K17" s="4"/>
      <c r="L17" s="9"/>
    </row>
    <row r="18" spans="1:12" ht="25.5" x14ac:dyDescent="0.2">
      <c r="A18" s="151" t="s">
        <v>46</v>
      </c>
      <c r="B18" s="152"/>
      <c r="C18" s="17" t="s">
        <v>36</v>
      </c>
      <c r="D18" s="17" t="s">
        <v>10</v>
      </c>
      <c r="E18" s="17" t="s">
        <v>35</v>
      </c>
      <c r="F18" s="18" t="s">
        <v>32</v>
      </c>
      <c r="G18" s="18" t="s">
        <v>34</v>
      </c>
      <c r="H18" s="17" t="s">
        <v>12</v>
      </c>
      <c r="I18" s="18" t="s">
        <v>11</v>
      </c>
      <c r="J18" s="18" t="s">
        <v>40</v>
      </c>
    </row>
    <row r="19" spans="1:12" x14ac:dyDescent="0.2">
      <c r="A19" s="146" t="s">
        <v>49</v>
      </c>
      <c r="B19" s="147"/>
      <c r="C19" s="45"/>
      <c r="D19" s="46"/>
      <c r="E19" s="47"/>
      <c r="F19" s="45"/>
      <c r="G19" s="48"/>
      <c r="H19" s="48"/>
      <c r="I19" s="49"/>
      <c r="J19" s="62" t="str">
        <f>IF(I19=0,"", IF(I19&lt;5.75,"Error potencia",IF(I19&lt;9.2,"BASICA","ELEVADA")))</f>
        <v/>
      </c>
      <c r="K19" s="13" t="str">
        <f t="shared" ref="K19:K23" si="0">IF(ISBLANK(I19),"",IF(I19&lt;5.75,"&lt; 5,75 kw Basica "," "))</f>
        <v/>
      </c>
      <c r="L19" s="9"/>
    </row>
    <row r="20" spans="1:12" x14ac:dyDescent="0.2">
      <c r="A20" s="146" t="s">
        <v>50</v>
      </c>
      <c r="B20" s="147"/>
      <c r="C20" s="45"/>
      <c r="D20" s="46"/>
      <c r="E20" s="47"/>
      <c r="F20" s="45"/>
      <c r="G20" s="48"/>
      <c r="H20" s="48"/>
      <c r="I20" s="49"/>
      <c r="J20" s="62" t="str">
        <f t="shared" ref="J20:J23" si="1">IF(I20=0,"", IF(I20&lt;5.75,"Error potencia",IF(I20&lt;9.2,"BASICA","ELEVADA")))</f>
        <v/>
      </c>
      <c r="K20" s="13" t="str">
        <f t="shared" si="0"/>
        <v/>
      </c>
      <c r="L20" s="16"/>
    </row>
    <row r="21" spans="1:12" x14ac:dyDescent="0.2">
      <c r="A21" s="146"/>
      <c r="B21" s="147"/>
      <c r="C21" s="45"/>
      <c r="D21" s="46"/>
      <c r="E21" s="47"/>
      <c r="F21" s="45"/>
      <c r="G21" s="48"/>
      <c r="H21" s="48"/>
      <c r="I21" s="49"/>
      <c r="J21" s="62" t="str">
        <f t="shared" si="1"/>
        <v/>
      </c>
      <c r="K21" s="13" t="str">
        <f t="shared" si="0"/>
        <v/>
      </c>
      <c r="L21" s="16"/>
    </row>
    <row r="22" spans="1:12" x14ac:dyDescent="0.2">
      <c r="A22" s="146"/>
      <c r="B22" s="147"/>
      <c r="C22" s="45"/>
      <c r="D22" s="46"/>
      <c r="E22" s="47"/>
      <c r="F22" s="45"/>
      <c r="G22" s="48"/>
      <c r="H22" s="48"/>
      <c r="I22" s="49"/>
      <c r="J22" s="62" t="str">
        <f t="shared" si="1"/>
        <v/>
      </c>
      <c r="K22" s="13" t="str">
        <f t="shared" si="0"/>
        <v/>
      </c>
      <c r="L22" s="5"/>
    </row>
    <row r="23" spans="1:12" x14ac:dyDescent="0.2">
      <c r="A23" s="153" t="s">
        <v>65</v>
      </c>
      <c r="B23" s="154"/>
      <c r="C23" s="20"/>
      <c r="D23" s="21"/>
      <c r="E23" s="22"/>
      <c r="F23" s="45"/>
      <c r="G23" s="23"/>
      <c r="H23" s="23"/>
      <c r="I23" s="11"/>
      <c r="J23" s="62" t="str">
        <f t="shared" si="1"/>
        <v/>
      </c>
      <c r="K23" s="13" t="str">
        <f t="shared" si="0"/>
        <v/>
      </c>
      <c r="L23" s="5"/>
    </row>
    <row r="24" spans="1:12" ht="20.100000000000001" customHeight="1" x14ac:dyDescent="0.2">
      <c r="A24" s="3"/>
      <c r="B24" s="3"/>
      <c r="C24" s="3"/>
      <c r="H24" s="24" t="s">
        <v>17</v>
      </c>
      <c r="I24" s="65">
        <f>SUM(I19:I23)</f>
        <v>0</v>
      </c>
      <c r="L24" s="9"/>
    </row>
    <row r="25" spans="1:12" x14ac:dyDescent="0.2">
      <c r="A25" s="3"/>
      <c r="B25" s="3"/>
      <c r="C25" s="3"/>
      <c r="H25" s="24" t="s">
        <v>15</v>
      </c>
      <c r="I25" s="65" t="e">
        <f>IF(B12&lt;22,VLOOKUP(B12,Datos!A2:B22,2),15.3+(B12-21)*0.5)</f>
        <v>#N/A</v>
      </c>
      <c r="K25" s="19"/>
    </row>
    <row r="26" spans="1:12" x14ac:dyDescent="0.2">
      <c r="A26" s="3"/>
      <c r="B26" s="3"/>
      <c r="C26" s="3"/>
      <c r="H26" s="24" t="s">
        <v>16</v>
      </c>
      <c r="I26" s="65" t="e">
        <f>AVERAGE(I19:I23)*I25</f>
        <v>#DIV/0!</v>
      </c>
    </row>
    <row r="27" spans="1:12" x14ac:dyDescent="0.2">
      <c r="A27" s="4" t="s">
        <v>19</v>
      </c>
      <c r="B27" s="3"/>
      <c r="C27" s="3"/>
      <c r="K27" s="13" t="str">
        <f>IF(ISBLANK(I20),"",IF(I20&lt;5.75,"&lt; 5,75 kw Basica "," "))</f>
        <v/>
      </c>
    </row>
    <row r="28" spans="1:12" ht="25.5" x14ac:dyDescent="0.2">
      <c r="A28" s="151" t="s">
        <v>46</v>
      </c>
      <c r="B28" s="152"/>
      <c r="C28" s="151" t="s">
        <v>48</v>
      </c>
      <c r="D28" s="155"/>
      <c r="E28" s="152"/>
      <c r="F28" s="18" t="s">
        <v>32</v>
      </c>
      <c r="G28" s="18" t="s">
        <v>34</v>
      </c>
      <c r="H28" s="17" t="s">
        <v>12</v>
      </c>
      <c r="I28" s="18" t="s">
        <v>11</v>
      </c>
      <c r="J28" s="18" t="s">
        <v>20</v>
      </c>
      <c r="K28" s="13" t="str">
        <f>IF(ISBLANK(I21),"",IF(I21&lt;5.75,"&lt; 5,75 kw Basica "," "))</f>
        <v/>
      </c>
    </row>
    <row r="29" spans="1:12" x14ac:dyDescent="0.2">
      <c r="A29" s="146" t="s">
        <v>51</v>
      </c>
      <c r="B29" s="147"/>
      <c r="C29" s="148" t="s">
        <v>5</v>
      </c>
      <c r="D29" s="149"/>
      <c r="E29" s="150"/>
      <c r="F29" s="45"/>
      <c r="G29" s="48"/>
      <c r="H29" s="48"/>
      <c r="I29" s="49"/>
      <c r="J29" s="49"/>
      <c r="K29" s="67" t="str">
        <f>IF(ISBLANK(I29),"",IF(I29&lt;3.45,"&lt;3,45 kW",IF(I29&lt;J29*0.1," &lt;100 W/m2","")))</f>
        <v/>
      </c>
    </row>
    <row r="30" spans="1:12" x14ac:dyDescent="0.2">
      <c r="A30" s="146" t="s">
        <v>51</v>
      </c>
      <c r="B30" s="147"/>
      <c r="C30" s="148" t="s">
        <v>6</v>
      </c>
      <c r="D30" s="149"/>
      <c r="E30" s="150"/>
      <c r="F30" s="45"/>
      <c r="G30" s="48"/>
      <c r="H30" s="48"/>
      <c r="I30" s="49"/>
      <c r="J30" s="49"/>
      <c r="K30" s="67" t="str">
        <f>IF(ISBLANK(I30),"",IF(I30&lt;3.45,"&lt;3,45 kW",IF(I30&lt;J30*0.1," &lt;100 W/m2","")))</f>
        <v/>
      </c>
    </row>
    <row r="31" spans="1:12" x14ac:dyDescent="0.2">
      <c r="A31" s="146"/>
      <c r="B31" s="147"/>
      <c r="C31" s="148"/>
      <c r="D31" s="149"/>
      <c r="E31" s="150"/>
      <c r="F31" s="45"/>
      <c r="G31" s="48"/>
      <c r="H31" s="48"/>
      <c r="I31" s="49"/>
      <c r="J31" s="49"/>
      <c r="K31" s="67" t="str">
        <f>IF(ISBLANK(I31),"",IF(I31&lt;3.45,"&lt;3,45 kW",IF(I31&lt;J31*0.1," &lt;100 W/m2","")))</f>
        <v/>
      </c>
    </row>
    <row r="32" spans="1:12" ht="13.5" thickBot="1" x14ac:dyDescent="0.25">
      <c r="A32" s="153" t="s">
        <v>65</v>
      </c>
      <c r="B32" s="154"/>
      <c r="C32" s="161"/>
      <c r="D32" s="162"/>
      <c r="E32" s="163"/>
      <c r="F32" s="45"/>
      <c r="G32" s="23"/>
      <c r="H32" s="23"/>
      <c r="I32" s="26"/>
      <c r="J32" s="11"/>
      <c r="K32" s="66"/>
    </row>
    <row r="33" spans="1:12" x14ac:dyDescent="0.2">
      <c r="A33" s="3"/>
      <c r="B33" s="3"/>
      <c r="C33" s="3"/>
      <c r="G33" s="3" t="s">
        <v>37</v>
      </c>
      <c r="I33" s="66">
        <f>SUM(I29:I32)</f>
        <v>0</v>
      </c>
    </row>
    <row r="34" spans="1:12" ht="20.100000000000001" customHeight="1" x14ac:dyDescent="0.2">
      <c r="A34" s="4" t="s">
        <v>21</v>
      </c>
      <c r="B34" s="3"/>
      <c r="C34" s="3"/>
    </row>
    <row r="35" spans="1:12" ht="25.5" x14ac:dyDescent="0.2">
      <c r="A35" s="151" t="s">
        <v>46</v>
      </c>
      <c r="B35" s="152"/>
      <c r="C35" s="164" t="s">
        <v>47</v>
      </c>
      <c r="D35" s="165"/>
      <c r="E35" s="166"/>
      <c r="F35" s="18" t="s">
        <v>32</v>
      </c>
      <c r="G35" s="18" t="s">
        <v>34</v>
      </c>
      <c r="H35" s="17" t="s">
        <v>12</v>
      </c>
      <c r="I35" s="18" t="s">
        <v>11</v>
      </c>
      <c r="L35" s="25"/>
    </row>
    <row r="36" spans="1:12" x14ac:dyDescent="0.2">
      <c r="A36" s="156" t="s">
        <v>54</v>
      </c>
      <c r="B36" s="157"/>
      <c r="C36" s="158" t="s">
        <v>84</v>
      </c>
      <c r="D36" s="159"/>
      <c r="E36" s="160"/>
      <c r="F36" s="45"/>
      <c r="G36" s="48"/>
      <c r="H36" s="48"/>
      <c r="I36" s="49"/>
    </row>
    <row r="37" spans="1:12" x14ac:dyDescent="0.2">
      <c r="A37" s="156" t="s">
        <v>53</v>
      </c>
      <c r="B37" s="157"/>
      <c r="C37" s="158" t="s">
        <v>39</v>
      </c>
      <c r="D37" s="159"/>
      <c r="E37" s="160"/>
      <c r="F37" s="45"/>
      <c r="G37" s="48"/>
      <c r="H37" s="48"/>
      <c r="I37" s="49"/>
    </row>
    <row r="38" spans="1:12" x14ac:dyDescent="0.2">
      <c r="A38" s="156" t="s">
        <v>52</v>
      </c>
      <c r="B38" s="157"/>
      <c r="C38" s="158" t="s">
        <v>9</v>
      </c>
      <c r="D38" s="159"/>
      <c r="E38" s="160"/>
      <c r="F38" s="45"/>
      <c r="G38" s="48"/>
      <c r="H38" s="48"/>
      <c r="I38" s="49"/>
    </row>
    <row r="39" spans="1:12" x14ac:dyDescent="0.2">
      <c r="A39" s="56" t="s">
        <v>52</v>
      </c>
      <c r="B39" s="60"/>
      <c r="C39" s="57" t="s">
        <v>8</v>
      </c>
      <c r="D39" s="58"/>
      <c r="E39" s="59"/>
      <c r="F39" s="45"/>
      <c r="G39" s="48"/>
      <c r="H39" s="48"/>
      <c r="I39" s="49"/>
      <c r="L39" s="13" t="str">
        <f>IF(ISBLANK(I32),"",IF(I32&lt;3.45,"&lt;3,45 kW",IF(I32&lt;J32*0.1," &lt;100 W/m2","")))</f>
        <v/>
      </c>
    </row>
    <row r="40" spans="1:12" x14ac:dyDescent="0.2">
      <c r="A40" s="56" t="s">
        <v>52</v>
      </c>
      <c r="B40" s="60"/>
      <c r="C40" s="57" t="s">
        <v>3</v>
      </c>
      <c r="D40" s="58"/>
      <c r="E40" s="59"/>
      <c r="F40" s="45"/>
      <c r="G40" s="48"/>
      <c r="H40" s="48"/>
      <c r="I40" s="49"/>
    </row>
    <row r="41" spans="1:12" x14ac:dyDescent="0.2">
      <c r="A41" s="56" t="s">
        <v>52</v>
      </c>
      <c r="B41" s="60"/>
      <c r="C41" s="57" t="s">
        <v>4</v>
      </c>
      <c r="D41" s="58"/>
      <c r="E41" s="59"/>
      <c r="F41" s="45"/>
      <c r="G41" s="48"/>
      <c r="H41" s="48"/>
      <c r="I41" s="49"/>
    </row>
    <row r="42" spans="1:12" x14ac:dyDescent="0.2">
      <c r="A42" s="153" t="s">
        <v>65</v>
      </c>
      <c r="B42" s="154"/>
      <c r="C42" s="167"/>
      <c r="D42" s="168"/>
      <c r="E42" s="169"/>
      <c r="F42" s="45"/>
      <c r="G42" s="23"/>
      <c r="H42" s="23"/>
      <c r="I42" s="11"/>
    </row>
    <row r="43" spans="1:12" x14ac:dyDescent="0.2">
      <c r="A43" s="3"/>
      <c r="B43" s="3"/>
      <c r="C43" s="3"/>
      <c r="G43" s="3" t="s">
        <v>26</v>
      </c>
      <c r="I43" s="66">
        <f>SUM(I38:I42)</f>
        <v>0</v>
      </c>
    </row>
    <row r="44" spans="1:12" x14ac:dyDescent="0.2">
      <c r="A44" s="4" t="s">
        <v>2</v>
      </c>
      <c r="B44" s="3"/>
      <c r="C44" s="3"/>
    </row>
    <row r="45" spans="1:12" ht="25.5" x14ac:dyDescent="0.2">
      <c r="A45" s="151" t="s">
        <v>46</v>
      </c>
      <c r="B45" s="152"/>
      <c r="C45" s="151" t="s">
        <v>38</v>
      </c>
      <c r="D45" s="155"/>
      <c r="E45" s="27" t="s">
        <v>25</v>
      </c>
      <c r="F45" s="18" t="s">
        <v>32</v>
      </c>
      <c r="G45" s="18" t="s">
        <v>34</v>
      </c>
      <c r="H45" s="17" t="s">
        <v>12</v>
      </c>
      <c r="I45" s="18" t="s">
        <v>11</v>
      </c>
      <c r="J45" s="17" t="s">
        <v>20</v>
      </c>
    </row>
    <row r="46" spans="1:12" x14ac:dyDescent="0.2">
      <c r="A46" s="156" t="s">
        <v>55</v>
      </c>
      <c r="B46" s="157"/>
      <c r="C46" s="158" t="s">
        <v>23</v>
      </c>
      <c r="D46" s="160"/>
      <c r="E46" s="61"/>
      <c r="F46" s="45"/>
      <c r="G46" s="48"/>
      <c r="H46" s="48"/>
      <c r="I46" s="49"/>
      <c r="J46" s="47"/>
      <c r="K46" s="67" t="str">
        <f>IF(ISBLANK(I46),"",IF(I46&lt;J46*0.01,"&lt;10 W/m2",""))</f>
        <v/>
      </c>
    </row>
    <row r="47" spans="1:12" x14ac:dyDescent="0.2">
      <c r="A47" s="156" t="s">
        <v>55</v>
      </c>
      <c r="B47" s="157"/>
      <c r="C47" s="158" t="s">
        <v>24</v>
      </c>
      <c r="D47" s="160"/>
      <c r="E47" s="61"/>
      <c r="F47" s="45"/>
      <c r="G47" s="48"/>
      <c r="H47" s="48"/>
      <c r="I47" s="49"/>
      <c r="J47" s="47"/>
      <c r="K47" s="67" t="str">
        <f>IF(ISBLANK(I47),"",IF(I47&lt;J47*0.02," &lt;20 W/m2",""))</f>
        <v/>
      </c>
    </row>
    <row r="48" spans="1:12" x14ac:dyDescent="0.2">
      <c r="A48" s="156" t="s">
        <v>56</v>
      </c>
      <c r="B48" s="157"/>
      <c r="C48" s="158" t="s">
        <v>22</v>
      </c>
      <c r="D48" s="160"/>
      <c r="E48" s="61"/>
      <c r="F48" s="45"/>
      <c r="G48" s="48"/>
      <c r="H48" s="48"/>
      <c r="I48" s="49"/>
      <c r="J48" s="49"/>
      <c r="K48" s="67" t="str">
        <f>IF(I48&lt;3.68," &lt;3,68 KW","")</f>
        <v xml:space="preserve"> &lt;3,68 KW</v>
      </c>
    </row>
    <row r="49" spans="1:12" x14ac:dyDescent="0.2">
      <c r="A49" s="153" t="s">
        <v>65</v>
      </c>
      <c r="B49" s="154"/>
      <c r="C49" s="170"/>
      <c r="D49" s="170"/>
      <c r="E49" s="29"/>
      <c r="F49" s="45"/>
      <c r="G49" s="23"/>
      <c r="H49" s="28"/>
      <c r="I49" s="23"/>
      <c r="J49" s="11"/>
      <c r="K49" s="66"/>
    </row>
    <row r="50" spans="1:12" x14ac:dyDescent="0.2">
      <c r="G50" s="3" t="s">
        <v>27</v>
      </c>
      <c r="I50" s="66">
        <f>I46+I47+I48*E48</f>
        <v>0</v>
      </c>
    </row>
    <row r="51" spans="1:12" ht="20.100000000000001" customHeight="1" x14ac:dyDescent="0.2">
      <c r="A51" s="3"/>
      <c r="D51" s="30"/>
      <c r="E51" s="30"/>
      <c r="F51" s="30"/>
      <c r="G51" s="14"/>
      <c r="H51" s="30"/>
      <c r="I51" s="31"/>
      <c r="J51" s="32"/>
    </row>
    <row r="52" spans="1:12" ht="29.25" customHeight="1" x14ac:dyDescent="0.2">
      <c r="A52" s="3"/>
      <c r="D52" s="30"/>
      <c r="E52" s="30"/>
      <c r="F52" s="30"/>
      <c r="G52" s="14"/>
      <c r="H52" s="30"/>
      <c r="I52" s="31"/>
      <c r="J52" s="32"/>
      <c r="K52" s="19"/>
    </row>
    <row r="53" spans="1:12" x14ac:dyDescent="0.2">
      <c r="D53" s="16"/>
      <c r="E53" s="16"/>
      <c r="F53" s="16"/>
      <c r="G53" s="16"/>
      <c r="H53" s="16"/>
      <c r="I53" s="16"/>
      <c r="J53" s="16"/>
    </row>
    <row r="54" spans="1:12" x14ac:dyDescent="0.2">
      <c r="D54" s="16"/>
      <c r="E54" s="16"/>
      <c r="F54" s="16"/>
      <c r="G54" s="16"/>
      <c r="H54" s="16"/>
      <c r="I54" s="16"/>
      <c r="J54" s="16"/>
    </row>
    <row r="55" spans="1:12" x14ac:dyDescent="0.2">
      <c r="D55" s="16"/>
      <c r="E55" s="16"/>
      <c r="F55" s="16"/>
      <c r="G55" s="16"/>
      <c r="H55" s="16"/>
      <c r="I55" s="16"/>
      <c r="J55" s="16"/>
    </row>
    <row r="56" spans="1:12" x14ac:dyDescent="0.2">
      <c r="K56" s="13"/>
    </row>
    <row r="60" spans="1:12" x14ac:dyDescent="0.2">
      <c r="K60" s="16"/>
      <c r="L60" s="16"/>
    </row>
    <row r="61" spans="1:12" x14ac:dyDescent="0.2">
      <c r="K61" s="16"/>
      <c r="L61" s="16"/>
    </row>
    <row r="62" spans="1:12" x14ac:dyDescent="0.2">
      <c r="K62" s="16"/>
      <c r="L62" s="16"/>
    </row>
  </sheetData>
  <mergeCells count="38">
    <mergeCell ref="A49:B49"/>
    <mergeCell ref="C49:D49"/>
    <mergeCell ref="A46:B46"/>
    <mergeCell ref="C46:D46"/>
    <mergeCell ref="A47:B47"/>
    <mergeCell ref="C47:D47"/>
    <mergeCell ref="A48:B48"/>
    <mergeCell ref="C48:D48"/>
    <mergeCell ref="A38:B38"/>
    <mergeCell ref="C38:E38"/>
    <mergeCell ref="A42:B42"/>
    <mergeCell ref="C42:E42"/>
    <mergeCell ref="A45:B45"/>
    <mergeCell ref="C45:D45"/>
    <mergeCell ref="A35:B35"/>
    <mergeCell ref="C35:E35"/>
    <mergeCell ref="A36:B36"/>
    <mergeCell ref="C36:E36"/>
    <mergeCell ref="A37:B37"/>
    <mergeCell ref="C37:E37"/>
    <mergeCell ref="A30:B30"/>
    <mergeCell ref="C30:E30"/>
    <mergeCell ref="A31:B31"/>
    <mergeCell ref="C31:E31"/>
    <mergeCell ref="A32:B32"/>
    <mergeCell ref="C32:E32"/>
    <mergeCell ref="A22:B22"/>
    <mergeCell ref="A23:B23"/>
    <mergeCell ref="A28:B28"/>
    <mergeCell ref="C28:E28"/>
    <mergeCell ref="A29:B29"/>
    <mergeCell ref="C29:E29"/>
    <mergeCell ref="A21:B21"/>
    <mergeCell ref="A7:B7"/>
    <mergeCell ref="E16:F16"/>
    <mergeCell ref="A18:B18"/>
    <mergeCell ref="A19:B19"/>
    <mergeCell ref="A20:B20"/>
  </mergeCells>
  <printOptions gridLinesSet="0"/>
  <pageMargins left="0.23622047244094491" right="0.23622047244094491" top="0.23622047244094491" bottom="0.19685039370078741" header="0.23" footer="0.2"/>
  <pageSetup orientation="portrait" r:id="rId1"/>
  <headerFooter alignWithMargins="0">
    <oddHeader>&amp;R
&amp;C&amp;"Arial"&amp;8&amp;K000000INTERNAL&amp;1#</oddHeader>
    <oddFooter>Página &amp;P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F8F0D56-E2E4-4B9F-BC35-E34BF2C014E1}">
          <x14:formula1>
            <xm:f>Datos!$D$2:$D$4</xm:f>
          </x14:formula1>
          <xm:sqref>F19:F23 F29:F32 F46:F49 F36:F42 D5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B367E-77C5-4917-A77A-D53A17138843}">
  <dimension ref="A1:D35"/>
  <sheetViews>
    <sheetView workbookViewId="0">
      <selection sqref="A1:B1"/>
    </sheetView>
  </sheetViews>
  <sheetFormatPr baseColWidth="10" defaultRowHeight="12.75" x14ac:dyDescent="0.2"/>
  <cols>
    <col min="1" max="1" width="18.42578125" customWidth="1"/>
    <col min="4" max="4" width="14.5703125" bestFit="1" customWidth="1"/>
  </cols>
  <sheetData>
    <row r="1" spans="1:4" x14ac:dyDescent="0.2">
      <c r="A1" s="171" t="s">
        <v>18</v>
      </c>
      <c r="B1" s="171"/>
      <c r="D1" s="69" t="s">
        <v>66</v>
      </c>
    </row>
    <row r="2" spans="1:4" x14ac:dyDescent="0.2">
      <c r="A2" s="68">
        <v>1</v>
      </c>
      <c r="B2" s="68">
        <v>1</v>
      </c>
      <c r="D2" s="70" t="s">
        <v>67</v>
      </c>
    </row>
    <row r="3" spans="1:4" x14ac:dyDescent="0.2">
      <c r="A3" s="68">
        <v>2</v>
      </c>
      <c r="B3" s="68">
        <v>2</v>
      </c>
      <c r="D3" s="69" t="s">
        <v>68</v>
      </c>
    </row>
    <row r="4" spans="1:4" x14ac:dyDescent="0.2">
      <c r="A4" s="68">
        <v>3</v>
      </c>
      <c r="B4" s="68">
        <v>3</v>
      </c>
      <c r="D4" s="71" t="s">
        <v>69</v>
      </c>
    </row>
    <row r="5" spans="1:4" x14ac:dyDescent="0.2">
      <c r="A5" s="68">
        <v>4</v>
      </c>
      <c r="B5" s="68">
        <v>3.8</v>
      </c>
    </row>
    <row r="6" spans="1:4" x14ac:dyDescent="0.2">
      <c r="A6" s="68">
        <v>5</v>
      </c>
      <c r="B6" s="68">
        <v>4.5999999999999996</v>
      </c>
    </row>
    <row r="7" spans="1:4" x14ac:dyDescent="0.2">
      <c r="A7" s="68">
        <v>6</v>
      </c>
      <c r="B7" s="68">
        <v>5.4</v>
      </c>
    </row>
    <row r="8" spans="1:4" x14ac:dyDescent="0.2">
      <c r="A8" s="68">
        <v>7</v>
      </c>
      <c r="B8" s="68">
        <v>6.2</v>
      </c>
    </row>
    <row r="9" spans="1:4" x14ac:dyDescent="0.2">
      <c r="A9" s="68">
        <v>8</v>
      </c>
      <c r="B9" s="68">
        <v>7</v>
      </c>
    </row>
    <row r="10" spans="1:4" x14ac:dyDescent="0.2">
      <c r="A10" s="68">
        <v>9</v>
      </c>
      <c r="B10" s="68">
        <v>7.8</v>
      </c>
    </row>
    <row r="11" spans="1:4" x14ac:dyDescent="0.2">
      <c r="A11" s="68">
        <v>10</v>
      </c>
      <c r="B11" s="68">
        <v>8.5</v>
      </c>
    </row>
    <row r="12" spans="1:4" x14ac:dyDescent="0.2">
      <c r="A12" s="68">
        <v>11</v>
      </c>
      <c r="B12" s="68">
        <v>9.1999999999999993</v>
      </c>
    </row>
    <row r="13" spans="1:4" x14ac:dyDescent="0.2">
      <c r="A13" s="68">
        <v>12</v>
      </c>
      <c r="B13" s="68">
        <v>9.9</v>
      </c>
    </row>
    <row r="14" spans="1:4" x14ac:dyDescent="0.2">
      <c r="A14" s="68">
        <v>13</v>
      </c>
      <c r="B14" s="68">
        <v>10.6</v>
      </c>
    </row>
    <row r="15" spans="1:4" x14ac:dyDescent="0.2">
      <c r="A15" s="68">
        <v>14</v>
      </c>
      <c r="B15" s="68">
        <v>11.3</v>
      </c>
    </row>
    <row r="16" spans="1:4" x14ac:dyDescent="0.2">
      <c r="A16" s="68">
        <v>15</v>
      </c>
      <c r="B16" s="68">
        <v>11.9</v>
      </c>
    </row>
    <row r="17" spans="1:4" x14ac:dyDescent="0.2">
      <c r="A17" s="68">
        <v>16</v>
      </c>
      <c r="B17" s="68">
        <v>12.5</v>
      </c>
    </row>
    <row r="18" spans="1:4" x14ac:dyDescent="0.2">
      <c r="A18" s="68">
        <v>17</v>
      </c>
      <c r="B18" s="68">
        <v>13.1</v>
      </c>
    </row>
    <row r="19" spans="1:4" x14ac:dyDescent="0.2">
      <c r="A19" s="68">
        <v>18</v>
      </c>
      <c r="B19" s="68">
        <v>13.7</v>
      </c>
    </row>
    <row r="20" spans="1:4" x14ac:dyDescent="0.2">
      <c r="A20" s="68">
        <v>19</v>
      </c>
      <c r="B20" s="68">
        <v>14.3</v>
      </c>
    </row>
    <row r="21" spans="1:4" x14ac:dyDescent="0.2">
      <c r="A21" s="68">
        <v>20</v>
      </c>
      <c r="B21" s="68">
        <v>14.8</v>
      </c>
    </row>
    <row r="22" spans="1:4" x14ac:dyDescent="0.2">
      <c r="A22" s="68">
        <v>21</v>
      </c>
      <c r="B22" s="68">
        <v>15.3</v>
      </c>
    </row>
    <row r="25" spans="1:4" x14ac:dyDescent="0.2">
      <c r="A25" s="172" t="s">
        <v>85</v>
      </c>
      <c r="B25" s="173"/>
      <c r="C25" s="173"/>
      <c r="D25" s="174"/>
    </row>
    <row r="26" spans="1:4" x14ac:dyDescent="0.2">
      <c r="A26" s="122" t="s">
        <v>86</v>
      </c>
      <c r="B26" s="123" t="s">
        <v>87</v>
      </c>
      <c r="C26" s="124" t="s">
        <v>88</v>
      </c>
    </row>
    <row r="28" spans="1:4" x14ac:dyDescent="0.2">
      <c r="A28" s="125" t="s">
        <v>89</v>
      </c>
      <c r="B28" s="126">
        <v>230</v>
      </c>
      <c r="C28" s="126" t="s">
        <v>90</v>
      </c>
      <c r="D28" s="127" t="s">
        <v>91</v>
      </c>
    </row>
    <row r="29" spans="1:4" x14ac:dyDescent="0.2">
      <c r="A29" s="128">
        <v>10</v>
      </c>
      <c r="B29" s="129"/>
      <c r="C29" s="129"/>
      <c r="D29" s="130">
        <f t="shared" ref="D29:D35" si="0">A29*400*1.732/1000</f>
        <v>6.9279999999999999</v>
      </c>
    </row>
    <row r="30" spans="1:4" x14ac:dyDescent="0.2">
      <c r="A30" s="131">
        <v>16</v>
      </c>
      <c r="B30" s="132"/>
      <c r="C30" s="133">
        <f t="shared" ref="C30:C35" si="1">A30*230*1.732/1000</f>
        <v>6.3737599999999999</v>
      </c>
      <c r="D30" s="134">
        <f t="shared" si="0"/>
        <v>11.0848</v>
      </c>
    </row>
    <row r="31" spans="1:4" x14ac:dyDescent="0.2">
      <c r="A31" s="135">
        <v>25</v>
      </c>
      <c r="B31" s="133">
        <f>A31*B28/1000</f>
        <v>5.75</v>
      </c>
      <c r="C31" s="136">
        <f t="shared" si="1"/>
        <v>9.9589999999999996</v>
      </c>
      <c r="D31" s="134">
        <f t="shared" si="0"/>
        <v>17.32</v>
      </c>
    </row>
    <row r="32" spans="1:4" x14ac:dyDescent="0.2">
      <c r="A32" s="135">
        <v>32</v>
      </c>
      <c r="B32" s="133">
        <f>A32*B28/1000</f>
        <v>7.36</v>
      </c>
      <c r="C32" s="136">
        <f t="shared" si="1"/>
        <v>12.74752</v>
      </c>
      <c r="D32" s="134">
        <f t="shared" si="0"/>
        <v>22.169599999999999</v>
      </c>
    </row>
    <row r="33" spans="1:4" x14ac:dyDescent="0.2">
      <c r="A33" s="135">
        <v>40</v>
      </c>
      <c r="B33" s="136">
        <f>A33*B28/1000</f>
        <v>9.1999999999999993</v>
      </c>
      <c r="C33" s="136">
        <f t="shared" si="1"/>
        <v>15.9344</v>
      </c>
      <c r="D33" s="134">
        <f t="shared" si="0"/>
        <v>27.712</v>
      </c>
    </row>
    <row r="34" spans="1:4" x14ac:dyDescent="0.2">
      <c r="A34" s="135">
        <v>50</v>
      </c>
      <c r="B34" s="136">
        <f>A34*B28/1000</f>
        <v>11.5</v>
      </c>
      <c r="C34" s="136">
        <f t="shared" si="1"/>
        <v>19.917999999999999</v>
      </c>
      <c r="D34" s="134">
        <f t="shared" si="0"/>
        <v>34.64</v>
      </c>
    </row>
    <row r="35" spans="1:4" x14ac:dyDescent="0.2">
      <c r="A35" s="137">
        <v>63</v>
      </c>
      <c r="B35" s="138">
        <f>A35*B28/1000</f>
        <v>14.49</v>
      </c>
      <c r="C35" s="138">
        <f t="shared" si="1"/>
        <v>25.096679999999999</v>
      </c>
      <c r="D35" s="139">
        <f t="shared" si="0"/>
        <v>43.6464</v>
      </c>
    </row>
  </sheetData>
  <mergeCells count="2">
    <mergeCell ref="A1:B1"/>
    <mergeCell ref="A25:D25"/>
  </mergeCells>
  <pageMargins left="0.7" right="0.7" top="0.75" bottom="0.75" header="0.3" footer="0.3"/>
  <pageSetup paperSize="9" orientation="portrait" r:id="rId1"/>
  <headerFooter>
    <oddHeader>&amp;C&amp;"Arial"&amp;8&amp;K000000INTERNAL&amp;1#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G H o d V / J A V x S l A A A A 9 g A A A B I A H A B D b 2 5 m a W c v U G F j a 2 F n Z S 5 4 b W w g o h g A K K A U A A A A A A A A A A A A A A A A A A A A A A A A A A A A h Y 8 x D o I w G I W v Q r r T l m o M I T 9 l M G 6 S m J A Y 1 6 Z U a I R i a L H c z c E j e Q U x i r o 5 v u 9 9 w 3 v 3 6 w 2 y s W 2 C i + q t 7 k y K I k x R o I z s S m 2 q F A 3 u G M Y o 4 7 A T 8 i Q q F U y y s c l o y x T V z p 0 T Q r z 3 2 C 9 w 1 1 e E U R q R Q 7 4 t Z K 1 a g T 6 y / i + H 2 l g n j F S I w / 4 1 h j M c R U s c r x i m Q G Y I u T Z f g U 1 7 n + 0 P h P X Q u K F X X N l w U w C Z I 5 D 3 B / 4 A U E s D B B Q A A g A I A B h 6 H V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Y e h 1 X K I p H u A 4 A A A A R A A A A E w A c A E Z v c m 1 1 b G F z L 1 N l Y 3 R p b 2 4 x L m 0 g o h g A K K A U A A A A A A A A A A A A A A A A A A A A A A A A A A A A K 0 5 N L s n M z 1 M I h t C G 1 g B Q S w E C L Q A U A A I A C A A Y e h 1 X 8 k B X F K U A A A D 2 A A A A E g A A A A A A A A A A A A A A A A A A A A A A Q 2 9 u Z m l n L 1 B h Y 2 t h Z 2 U u e G 1 s U E s B A i 0 A F A A C A A g A G H o d V w / K 6 a u k A A A A 6 Q A A A B M A A A A A A A A A A A A A A A A A 8 Q A A A F t D b 2 5 0 Z W 5 0 X 1 R 5 c G V z X S 5 4 b W x Q S w E C L Q A U A A I A C A A Y e h 1 X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Z C m H r 9 6 O F k y f V J u C B H Q 4 + Q A A A A A C A A A A A A A D Z g A A w A A A A B A A A A C h B b i e 9 y / 8 1 h v v H G v r Z E f u A A A A A A S A A A C g A A A A E A A A A P 0 u P C m v q F V o x 4 P f 4 c q x V n F Q A A A A T J d 5 4 Y q a D k H 1 i E i L 3 r 4 F 9 6 P x X D K B H V q q k o a d Y Z k I z Y 1 P 3 F Q i 1 / V I E 0 O y 4 0 O L o + R 7 Q a O O Q K B 6 l p V v a t K v j 6 n 5 R T K g k U R W a 4 Q k 4 i S J Y 0 D P t Z k U A A A A F K O 2 9 H D Z d v T v l g 0 8 8 r i / T l V f m A A = < / D a t a M a s h u p > 
</file>

<file path=customXml/itemProps1.xml><?xml version="1.0" encoding="utf-8"?>
<ds:datastoreItem xmlns:ds="http://schemas.openxmlformats.org/officeDocument/2006/customXml" ds:itemID="{D845F83C-276A-4A87-BE75-EB08BC7B055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DATOS GENERALES</vt:lpstr>
      <vt:lpstr>LGA 1</vt:lpstr>
      <vt:lpstr>LGA 2</vt:lpstr>
      <vt:lpstr>LGA 3</vt:lpstr>
      <vt:lpstr>LGA 4</vt:lpstr>
      <vt:lpstr>Datos</vt:lpstr>
      <vt:lpstr>'LGA 1'!Área_de_impresión</vt:lpstr>
      <vt:lpstr>'LGA 2'!Área_de_impresión</vt:lpstr>
      <vt:lpstr>'LGA 3'!Área_de_impresión</vt:lpstr>
      <vt:lpstr>'LGA 4'!Área_de_impresión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FICHA REVISION INMUEBLE NUEVO</dc:title>
  <dc:creator>ENDESA</dc:creator>
  <cp:keywords>ACP</cp:keywords>
  <cp:lastModifiedBy>Garcia Gomez, Juan Antonio</cp:lastModifiedBy>
  <cp:lastPrinted>2023-09-25T12:30:35Z</cp:lastPrinted>
  <dcterms:created xsi:type="dcterms:W3CDTF">2000-01-19T12:36:03Z</dcterms:created>
  <dcterms:modified xsi:type="dcterms:W3CDTF">2024-02-15T12:06:01Z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97ad33d-ed35-43c0-b526-22bc83c17deb_Enabled">
    <vt:lpwstr>true</vt:lpwstr>
  </property>
  <property fmtid="{D5CDD505-2E9C-101B-9397-08002B2CF9AE}" pid="3" name="MSIP_Label_797ad33d-ed35-43c0-b526-22bc83c17deb_SetDate">
    <vt:lpwstr>2023-10-02T10:50:49Z</vt:lpwstr>
  </property>
  <property fmtid="{D5CDD505-2E9C-101B-9397-08002B2CF9AE}" pid="4" name="MSIP_Label_797ad33d-ed35-43c0-b526-22bc83c17deb_Method">
    <vt:lpwstr>Standard</vt:lpwstr>
  </property>
  <property fmtid="{D5CDD505-2E9C-101B-9397-08002B2CF9AE}" pid="5" name="MSIP_Label_797ad33d-ed35-43c0-b526-22bc83c17deb_Name">
    <vt:lpwstr>797ad33d-ed35-43c0-b526-22bc83c17deb</vt:lpwstr>
  </property>
  <property fmtid="{D5CDD505-2E9C-101B-9397-08002B2CF9AE}" pid="6" name="MSIP_Label_797ad33d-ed35-43c0-b526-22bc83c17deb_SiteId">
    <vt:lpwstr>d539d4bf-5610-471a-afc2-1c76685cfefa</vt:lpwstr>
  </property>
  <property fmtid="{D5CDD505-2E9C-101B-9397-08002B2CF9AE}" pid="7" name="MSIP_Label_797ad33d-ed35-43c0-b526-22bc83c17deb_ActionId">
    <vt:lpwstr>cd146b19-df01-4107-9adc-8700d8c4ec12</vt:lpwstr>
  </property>
  <property fmtid="{D5CDD505-2E9C-101B-9397-08002B2CF9AE}" pid="8" name="MSIP_Label_797ad33d-ed35-43c0-b526-22bc83c17deb_ContentBits">
    <vt:lpwstr>1</vt:lpwstr>
  </property>
</Properties>
</file>